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aat\Desktop\"/>
    </mc:Choice>
  </mc:AlternateContent>
  <bookViews>
    <workbookView xWindow="1575" yWindow="-840" windowWidth="24540" windowHeight="16200" firstSheet="1" activeTab="2"/>
  </bookViews>
  <sheets>
    <sheet name="Statistics 2016-17" sheetId="23" r:id="rId1"/>
    <sheet name="Quarterly Graphs" sheetId="25" r:id="rId2"/>
    <sheet name="Annual Graphs" sheetId="22" r:id="rId3"/>
    <sheet name="Month &amp; Quarters (new)" sheetId="24" r:id="rId4"/>
    <sheet name="Month &amp; Quarters" sheetId="21" r:id="rId5"/>
    <sheet name="Annual Stats 2015-16" sheetId="15" r:id="rId6"/>
    <sheet name="Statistics 2015-16" sheetId="9" r:id="rId7"/>
    <sheet name="Statistics 2014-15" sheetId="7" r:id="rId8"/>
    <sheet name="Statistics 2013-14" sheetId="10" r:id="rId9"/>
    <sheet name="Statistics 2012-13" sheetId="18" r:id="rId10"/>
    <sheet name="Statistics 2011-12" sheetId="17" r:id="rId11"/>
    <sheet name="Statistics 2010-11" sheetId="20" r:id="rId12"/>
    <sheet name="Statistics - Blank" sheetId="19" r:id="rId13"/>
  </sheets>
  <externalReferences>
    <externalReference r:id="rId14"/>
    <externalReference r:id="rId15"/>
    <externalReference r:id="rId16"/>
  </externalReferences>
  <definedNames>
    <definedName name="Equipment" comment="What type of equipment was being used" localSheetId="4">[1]Parameters!#REF!</definedName>
    <definedName name="Equipment" comment="What type of equipment was being used" localSheetId="3">[1]Parameters!#REF!</definedName>
    <definedName name="Equipment" comment="What type of equipment was being used" localSheetId="1">[1]Parameters!#REF!</definedName>
    <definedName name="Equipment" comment="What type of equipment was being used" localSheetId="12">[1]Parameters!#REF!</definedName>
    <definedName name="Equipment" comment="What type of equipment was being used" localSheetId="11">[1]Parameters!#REF!</definedName>
    <definedName name="Equipment" comment="What type of equipment was being used" localSheetId="10">[1]Parameters!#REF!</definedName>
    <definedName name="Equipment" comment="What type of equipment was being used" localSheetId="9">[1]Parameters!#REF!</definedName>
    <definedName name="Equipment" comment="What type of equipment was being used" localSheetId="7">[2]Parameters!$H$4:$H$22</definedName>
    <definedName name="Equipment" comment="What type of equipment was being used" localSheetId="0">[1]Parameters!#REF!</definedName>
    <definedName name="Equipment" comment="What type of equipment was being used">[1]Parameters!#REF!</definedName>
    <definedName name="Injury" comment="Area of the body that received the injury" localSheetId="4">[1]Parameters!#REF!</definedName>
    <definedName name="Injury" comment="Area of the body that received the injury" localSheetId="3">[1]Parameters!#REF!</definedName>
    <definedName name="Injury" comment="Area of the body that received the injury" localSheetId="1">[1]Parameters!#REF!</definedName>
    <definedName name="Injury" comment="Area of the body that received the injury" localSheetId="12">[1]Parameters!#REF!</definedName>
    <definedName name="Injury" comment="Area of the body that received the injury" localSheetId="11">[1]Parameters!#REF!</definedName>
    <definedName name="Injury" comment="Area of the body that received the injury" localSheetId="10">[1]Parameters!#REF!</definedName>
    <definedName name="Injury" comment="Area of the body that received the injury" localSheetId="9">[1]Parameters!#REF!</definedName>
    <definedName name="Injury" comment="Area of the body that received the injury" localSheetId="7">[2]Parameters!$G$4:$G$10</definedName>
    <definedName name="Injury" comment="Area of the body that received the injury" localSheetId="0">[1]Parameters!#REF!</definedName>
    <definedName name="Injury" comment="Area of the body that received the injury">[1]Parameters!#REF!</definedName>
    <definedName name="Issue" comment="What type of issue has been identified" localSheetId="7">[2]Parameters!$E$4:$E$14</definedName>
    <definedName name="Issue" comment="What type of issue has been identified">[1]Parameters!$N$5:$N$35</definedName>
    <definedName name="Location" comment="Where the Vsl was" localSheetId="7">[2]Parameters!$I$4:$I$6</definedName>
    <definedName name="Location" comment="Where the Vsl was">[1]Parameters!$E$4:$E$8</definedName>
    <definedName name="period">[3]Info!$B$1</definedName>
    <definedName name="_xlnm.Print_Area" localSheetId="2">'Annual Graphs'!$B$2:$AC$176</definedName>
    <definedName name="_xlnm.Print_Area" localSheetId="5">'Annual Stats 2015-16'!$A$1:$V$55</definedName>
    <definedName name="_xlnm.Print_Area" localSheetId="4">'Month &amp; Quarters'!$A$1:$S$141</definedName>
    <definedName name="_xlnm.Print_Area" localSheetId="3">'Month &amp; Quarters (new)'!$A$1:$S$163</definedName>
    <definedName name="_xlnm.Print_Area" localSheetId="1">'Quarterly Graphs'!$B$2:$AC$176</definedName>
    <definedName name="_xlnm.Print_Area" localSheetId="12">'Statistics - Blank'!$B$1:$Z$178</definedName>
    <definedName name="_xlnm.Print_Area" localSheetId="11">'Statistics 2010-11'!$B$1:$Z$178</definedName>
    <definedName name="_xlnm.Print_Area" localSheetId="10">'Statistics 2011-12'!$B$1:$Z$178</definedName>
    <definedName name="_xlnm.Print_Area" localSheetId="9">'Statistics 2012-13'!$B$1:$Z$178</definedName>
    <definedName name="_xlnm.Print_Area" localSheetId="8">'Statistics 2013-14'!$B$1:$Z$178</definedName>
    <definedName name="_xlnm.Print_Area" localSheetId="7">'Statistics 2014-15'!$B$1:$Z$178</definedName>
    <definedName name="_xlnm.Print_Area" localSheetId="6">'Statistics 2015-16'!$A$1:$Z$191</definedName>
    <definedName name="_xlnm.Print_Area" localSheetId="0">'Statistics 2016-17'!$B$1:$Z$178</definedName>
    <definedName name="Rank" comment="Which Team onboard" localSheetId="7">[2]Parameters!$F$4:$F$14</definedName>
    <definedName name="Rank" comment="Which Team onboard">[1]Parameters!$G$4:$G$16</definedName>
    <definedName name="Report" comment="All types of reports" localSheetId="7">[2]Parameters!$D$4:$D$13</definedName>
    <definedName name="Report" comment="All types of reports">[1]Parameters!$A$4:$A$14</definedName>
    <definedName name="Ship" comment="Vessel short ID">[1]Parameters!$D$4:$D$8</definedName>
    <definedName name="TableName">"Dummy"</definedName>
    <definedName name="Vessel" comment="List of vessels or Locations" localSheetId="7">[2]Parameters!$B$4:$B$8</definedName>
    <definedName name="Vessel" comment="List of vessels or Locations">[1]Parameters!$C$4:$C$8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3" i="24" l="1"/>
  <c r="R22" i="24"/>
  <c r="R21" i="24"/>
  <c r="O12" i="24"/>
  <c r="O9" i="24"/>
  <c r="O21" i="24"/>
  <c r="R20" i="24"/>
  <c r="G9" i="24"/>
  <c r="G20" i="24"/>
  <c r="G24" i="24"/>
  <c r="X8" i="24"/>
  <c r="C9" i="24"/>
  <c r="C20" i="24"/>
  <c r="C24" i="24"/>
  <c r="W7" i="24"/>
  <c r="Q18" i="24"/>
  <c r="P18" i="24"/>
  <c r="O18" i="24"/>
  <c r="N18" i="24"/>
  <c r="N15" i="24"/>
  <c r="N23" i="24"/>
  <c r="M18" i="24"/>
  <c r="L18" i="24"/>
  <c r="K18" i="24"/>
  <c r="J18" i="24"/>
  <c r="J15" i="24"/>
  <c r="J23" i="24"/>
  <c r="I18" i="24"/>
  <c r="H18" i="24"/>
  <c r="G18" i="24"/>
  <c r="F18" i="24"/>
  <c r="F15" i="24"/>
  <c r="F23" i="24"/>
  <c r="E18" i="24"/>
  <c r="D18" i="24"/>
  <c r="C18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Q15" i="24"/>
  <c r="P15" i="24"/>
  <c r="O15" i="24"/>
  <c r="O22" i="24"/>
  <c r="M15" i="24"/>
  <c r="L15" i="24"/>
  <c r="K15" i="24"/>
  <c r="K12" i="24"/>
  <c r="K22" i="24"/>
  <c r="I15" i="24"/>
  <c r="H15" i="24"/>
  <c r="G15" i="24"/>
  <c r="G12" i="24"/>
  <c r="G22" i="24"/>
  <c r="E15" i="24"/>
  <c r="D15" i="24"/>
  <c r="C15" i="24"/>
  <c r="C12" i="24"/>
  <c r="C22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Q12" i="24"/>
  <c r="P12" i="24"/>
  <c r="P9" i="24"/>
  <c r="P21" i="24"/>
  <c r="N12" i="24"/>
  <c r="M12" i="24"/>
  <c r="L12" i="24"/>
  <c r="L9" i="24"/>
  <c r="L21" i="24"/>
  <c r="K9" i="24"/>
  <c r="K21" i="24"/>
  <c r="J12" i="24"/>
  <c r="I12" i="24"/>
  <c r="H12" i="24"/>
  <c r="H9" i="24"/>
  <c r="H21" i="24"/>
  <c r="G21" i="24"/>
  <c r="F12" i="24"/>
  <c r="E12" i="24"/>
  <c r="D12" i="24"/>
  <c r="D9" i="24"/>
  <c r="D21" i="24"/>
  <c r="C2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Q9" i="24"/>
  <c r="Q20" i="24"/>
  <c r="Q24" i="24"/>
  <c r="P20" i="24"/>
  <c r="P24" i="24"/>
  <c r="O20" i="24"/>
  <c r="O24" i="24"/>
  <c r="N9" i="24"/>
  <c r="N20" i="24"/>
  <c r="N24" i="24"/>
  <c r="M9" i="24"/>
  <c r="M20" i="24"/>
  <c r="M24" i="24"/>
  <c r="X10" i="24"/>
  <c r="L20" i="24"/>
  <c r="L24" i="24"/>
  <c r="W10" i="24"/>
  <c r="Y10" i="24"/>
  <c r="K20" i="24"/>
  <c r="K24" i="24"/>
  <c r="J9" i="24"/>
  <c r="J20" i="24"/>
  <c r="J24" i="24"/>
  <c r="X9" i="24"/>
  <c r="I9" i="24"/>
  <c r="I20" i="24"/>
  <c r="I24" i="24"/>
  <c r="W9" i="24"/>
  <c r="H20" i="24"/>
  <c r="H24" i="24"/>
  <c r="F9" i="24"/>
  <c r="F20" i="24"/>
  <c r="F24" i="24"/>
  <c r="W8" i="24"/>
  <c r="Y8" i="24"/>
  <c r="E9" i="24"/>
  <c r="E20" i="24"/>
  <c r="E24" i="24"/>
  <c r="D20" i="24"/>
  <c r="D24" i="24"/>
  <c r="X7" i="24"/>
  <c r="X11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B8" i="24"/>
  <c r="B9" i="24"/>
  <c r="B10" i="24"/>
  <c r="B11" i="24"/>
  <c r="B12" i="24"/>
  <c r="B13" i="24"/>
  <c r="B14" i="24"/>
  <c r="B15" i="24"/>
  <c r="B16" i="24"/>
  <c r="T6" i="24"/>
  <c r="R161" i="24"/>
  <c r="R160" i="24"/>
  <c r="R159" i="24"/>
  <c r="R158" i="24"/>
  <c r="B145" i="24"/>
  <c r="B146" i="24"/>
  <c r="B147" i="24"/>
  <c r="B148" i="24"/>
  <c r="B149" i="24"/>
  <c r="B150" i="24"/>
  <c r="B151" i="24"/>
  <c r="B152" i="24"/>
  <c r="B153" i="24"/>
  <c r="B154" i="24"/>
  <c r="R138" i="24"/>
  <c r="R137" i="24"/>
  <c r="R136" i="24"/>
  <c r="R135" i="24"/>
  <c r="B122" i="24"/>
  <c r="B123" i="24"/>
  <c r="B124" i="24"/>
  <c r="B125" i="24"/>
  <c r="B126" i="24"/>
  <c r="B127" i="24"/>
  <c r="B128" i="24"/>
  <c r="B129" i="24"/>
  <c r="B130" i="24"/>
  <c r="B131" i="24"/>
  <c r="R115" i="24"/>
  <c r="R114" i="24"/>
  <c r="R113" i="24"/>
  <c r="R112" i="24"/>
  <c r="B99" i="24"/>
  <c r="B100" i="24"/>
  <c r="B101" i="24"/>
  <c r="B102" i="24"/>
  <c r="B103" i="24"/>
  <c r="B104" i="24"/>
  <c r="B105" i="24"/>
  <c r="B106" i="24"/>
  <c r="B107" i="24"/>
  <c r="B108" i="24"/>
  <c r="R92" i="24"/>
  <c r="R91" i="24"/>
  <c r="R90" i="24"/>
  <c r="R89" i="24"/>
  <c r="B76" i="24"/>
  <c r="B77" i="24"/>
  <c r="B78" i="24"/>
  <c r="B79" i="24"/>
  <c r="B80" i="24"/>
  <c r="B81" i="24"/>
  <c r="B82" i="24"/>
  <c r="B83" i="24"/>
  <c r="B84" i="24"/>
  <c r="B85" i="24"/>
  <c r="C72" i="24"/>
  <c r="C95" i="24"/>
  <c r="C118" i="24"/>
  <c r="C141" i="24"/>
  <c r="R69" i="24"/>
  <c r="R68" i="24"/>
  <c r="R67" i="24"/>
  <c r="R66" i="24"/>
  <c r="B53" i="24"/>
  <c r="B54" i="24"/>
  <c r="B55" i="24"/>
  <c r="B56" i="24"/>
  <c r="B57" i="24"/>
  <c r="B58" i="24"/>
  <c r="B59" i="24"/>
  <c r="B60" i="24"/>
  <c r="B61" i="24"/>
  <c r="B62" i="24"/>
  <c r="R46" i="24"/>
  <c r="R45" i="24"/>
  <c r="R44" i="24"/>
  <c r="R43" i="24"/>
  <c r="B30" i="24"/>
  <c r="B31" i="24"/>
  <c r="B32" i="24"/>
  <c r="B33" i="24"/>
  <c r="B34" i="24"/>
  <c r="B35" i="24"/>
  <c r="B36" i="24"/>
  <c r="B37" i="24"/>
  <c r="B38" i="24"/>
  <c r="B39" i="24"/>
  <c r="P2" i="24"/>
  <c r="R24" i="21"/>
  <c r="R23" i="21"/>
  <c r="R22" i="21"/>
  <c r="R21" i="21"/>
  <c r="R25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123" i="21"/>
  <c r="B124" i="21"/>
  <c r="C23" i="24"/>
  <c r="K23" i="24"/>
  <c r="O23" i="24"/>
  <c r="R93" i="24"/>
  <c r="R24" i="24"/>
  <c r="E21" i="24"/>
  <c r="Q21" i="24"/>
  <c r="D22" i="24"/>
  <c r="L22" i="24"/>
  <c r="F21" i="24"/>
  <c r="J21" i="24"/>
  <c r="N21" i="24"/>
  <c r="E22" i="24"/>
  <c r="I22" i="24"/>
  <c r="M22" i="24"/>
  <c r="Q22" i="24"/>
  <c r="D23" i="24"/>
  <c r="H23" i="24"/>
  <c r="L23" i="24"/>
  <c r="P23" i="24"/>
  <c r="G23" i="24"/>
  <c r="R47" i="24"/>
  <c r="R70" i="24"/>
  <c r="R139" i="24"/>
  <c r="R162" i="24"/>
  <c r="I21" i="24"/>
  <c r="M21" i="24"/>
  <c r="H22" i="24"/>
  <c r="P22" i="24"/>
  <c r="R116" i="24"/>
  <c r="F22" i="24"/>
  <c r="J22" i="24"/>
  <c r="N22" i="24"/>
  <c r="E23" i="24"/>
  <c r="I23" i="24"/>
  <c r="M23" i="24"/>
  <c r="Q23" i="24"/>
  <c r="Z9" i="24"/>
  <c r="Y9" i="24"/>
  <c r="W11" i="24"/>
  <c r="Y7" i="24"/>
  <c r="Y11" i="24"/>
  <c r="Z7" i="24"/>
  <c r="T52" i="24"/>
  <c r="T75" i="24"/>
  <c r="T98" i="24"/>
  <c r="R2" i="24"/>
  <c r="T144" i="24"/>
  <c r="T29" i="24"/>
  <c r="T121" i="24"/>
  <c r="N2" i="23"/>
  <c r="U2" i="23"/>
  <c r="B155" i="24"/>
  <c r="B156" i="24"/>
  <c r="B63" i="24"/>
  <c r="B64" i="24"/>
  <c r="B17" i="24"/>
  <c r="B18" i="24"/>
  <c r="B86" i="24"/>
  <c r="B87" i="24"/>
  <c r="B132" i="24"/>
  <c r="B133" i="24"/>
  <c r="B40" i="24"/>
  <c r="B41" i="24"/>
  <c r="B109" i="24"/>
  <c r="B110" i="24"/>
  <c r="U178" i="23"/>
  <c r="U179" i="23"/>
  <c r="U180" i="23"/>
  <c r="U181" i="23"/>
  <c r="U182" i="23"/>
  <c r="U183" i="23"/>
  <c r="U184" i="23"/>
  <c r="U185" i="23"/>
  <c r="U186" i="23"/>
  <c r="U187" i="23"/>
  <c r="U188" i="23"/>
  <c r="U189" i="23"/>
  <c r="T178" i="23"/>
  <c r="T179" i="23"/>
  <c r="T180" i="23"/>
  <c r="T181" i="23"/>
  <c r="T182" i="23"/>
  <c r="T183" i="23"/>
  <c r="T184" i="23"/>
  <c r="T185" i="23"/>
  <c r="T186" i="23"/>
  <c r="T187" i="23"/>
  <c r="T188" i="23"/>
  <c r="T189" i="23"/>
  <c r="P178" i="23"/>
  <c r="P179" i="23"/>
  <c r="P180" i="23"/>
  <c r="P181" i="23"/>
  <c r="P182" i="23"/>
  <c r="P183" i="23"/>
  <c r="P184" i="23"/>
  <c r="P185" i="23"/>
  <c r="P186" i="23"/>
  <c r="P187" i="23"/>
  <c r="P188" i="23"/>
  <c r="P189" i="23"/>
  <c r="O178" i="23"/>
  <c r="O179" i="23"/>
  <c r="O180" i="23"/>
  <c r="O181" i="23"/>
  <c r="O182" i="23"/>
  <c r="O183" i="23"/>
  <c r="O184" i="23"/>
  <c r="O185" i="23"/>
  <c r="O186" i="23"/>
  <c r="O187" i="23"/>
  <c r="O188" i="23"/>
  <c r="O189" i="23"/>
  <c r="N178" i="23"/>
  <c r="N179" i="23"/>
  <c r="N180" i="23"/>
  <c r="N181" i="23"/>
  <c r="N182" i="23"/>
  <c r="N183" i="23"/>
  <c r="N184" i="23"/>
  <c r="N185" i="23"/>
  <c r="N186" i="23"/>
  <c r="N187" i="23"/>
  <c r="N188" i="23"/>
  <c r="N189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L178" i="23"/>
  <c r="L179" i="23"/>
  <c r="L180" i="23"/>
  <c r="L181" i="23"/>
  <c r="L182" i="23"/>
  <c r="L183" i="23"/>
  <c r="L184" i="23"/>
  <c r="L185" i="23"/>
  <c r="L186" i="23"/>
  <c r="L187" i="23"/>
  <c r="L188" i="23"/>
  <c r="L189" i="23"/>
  <c r="K178" i="23"/>
  <c r="K179" i="23"/>
  <c r="K180" i="23"/>
  <c r="K181" i="23"/>
  <c r="K182" i="23"/>
  <c r="K183" i="23"/>
  <c r="K184" i="23"/>
  <c r="K185" i="23"/>
  <c r="K186" i="23"/>
  <c r="K187" i="23"/>
  <c r="K188" i="23"/>
  <c r="K189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H178" i="23"/>
  <c r="H179" i="23"/>
  <c r="H180" i="23"/>
  <c r="H181" i="23"/>
  <c r="H182" i="23"/>
  <c r="H183" i="23"/>
  <c r="H184" i="23"/>
  <c r="H185" i="23"/>
  <c r="H186" i="23"/>
  <c r="H187" i="23"/>
  <c r="H188" i="23"/>
  <c r="H189" i="23"/>
  <c r="G178" i="23"/>
  <c r="G179" i="23"/>
  <c r="G180" i="23"/>
  <c r="G181" i="23"/>
  <c r="G182" i="23"/>
  <c r="G183" i="23"/>
  <c r="G184" i="23"/>
  <c r="G185" i="23"/>
  <c r="G186" i="23"/>
  <c r="G187" i="23"/>
  <c r="G188" i="23"/>
  <c r="G189" i="23"/>
  <c r="F178" i="23"/>
  <c r="F179" i="23"/>
  <c r="F180" i="23"/>
  <c r="F181" i="23"/>
  <c r="F182" i="23"/>
  <c r="F183" i="23"/>
  <c r="F184" i="23"/>
  <c r="F185" i="23"/>
  <c r="F186" i="23"/>
  <c r="F187" i="23"/>
  <c r="F188" i="23"/>
  <c r="F189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D178" i="23"/>
  <c r="D179" i="23"/>
  <c r="D180" i="23"/>
  <c r="D181" i="23"/>
  <c r="D182" i="23"/>
  <c r="D183" i="23"/>
  <c r="D184" i="23"/>
  <c r="D185" i="23"/>
  <c r="D186" i="23"/>
  <c r="D187" i="23"/>
  <c r="D188" i="23"/>
  <c r="D189" i="23"/>
  <c r="C178" i="23"/>
  <c r="C179" i="23"/>
  <c r="C180" i="23"/>
  <c r="C181" i="23"/>
  <c r="C182" i="23"/>
  <c r="C183" i="23"/>
  <c r="C184" i="23"/>
  <c r="C185" i="23"/>
  <c r="C186" i="23"/>
  <c r="C187" i="23"/>
  <c r="C188" i="23"/>
  <c r="C189" i="23"/>
  <c r="U177" i="23"/>
  <c r="T177" i="23"/>
  <c r="P177" i="23"/>
  <c r="O177" i="23"/>
  <c r="N177" i="23"/>
  <c r="M177" i="23"/>
  <c r="L177" i="23"/>
  <c r="K177" i="23"/>
  <c r="J177" i="23"/>
  <c r="I177" i="23"/>
  <c r="H177" i="23"/>
  <c r="G177" i="23"/>
  <c r="F177" i="23"/>
  <c r="E177" i="23"/>
  <c r="D177" i="23"/>
  <c r="C177" i="23"/>
  <c r="X176" i="23"/>
  <c r="W176" i="23"/>
  <c r="X175" i="23"/>
  <c r="M18" i="23"/>
  <c r="W175" i="23"/>
  <c r="X174" i="23"/>
  <c r="W174" i="23"/>
  <c r="X173" i="23"/>
  <c r="W173" i="23"/>
  <c r="X172" i="23"/>
  <c r="M15" i="23"/>
  <c r="W172" i="23"/>
  <c r="L15" i="23"/>
  <c r="X171" i="23"/>
  <c r="M14" i="23"/>
  <c r="W171" i="23"/>
  <c r="X170" i="23"/>
  <c r="W170" i="23"/>
  <c r="X169" i="23"/>
  <c r="W169" i="23"/>
  <c r="X168" i="23"/>
  <c r="W168" i="23"/>
  <c r="L11" i="23"/>
  <c r="X167" i="23"/>
  <c r="M10" i="23"/>
  <c r="W167" i="23"/>
  <c r="X166" i="23"/>
  <c r="M9" i="23"/>
  <c r="W166" i="23"/>
  <c r="L9" i="23"/>
  <c r="X165" i="23"/>
  <c r="X178" i="23"/>
  <c r="W165" i="23"/>
  <c r="W163" i="23"/>
  <c r="U148" i="23"/>
  <c r="U149" i="23"/>
  <c r="U150" i="23"/>
  <c r="U151" i="23"/>
  <c r="U152" i="23"/>
  <c r="U153" i="23"/>
  <c r="U154" i="23"/>
  <c r="U155" i="23"/>
  <c r="U156" i="23"/>
  <c r="U157" i="23"/>
  <c r="U158" i="23"/>
  <c r="U159" i="23"/>
  <c r="T148" i="23"/>
  <c r="T149" i="23"/>
  <c r="T150" i="23"/>
  <c r="T151" i="23"/>
  <c r="T152" i="23"/>
  <c r="T153" i="23"/>
  <c r="T154" i="23"/>
  <c r="T155" i="23"/>
  <c r="T156" i="23"/>
  <c r="T157" i="23"/>
  <c r="T158" i="23"/>
  <c r="T159" i="23"/>
  <c r="R148" i="23"/>
  <c r="R149" i="23"/>
  <c r="R150" i="23"/>
  <c r="R151" i="23"/>
  <c r="R152" i="23"/>
  <c r="R153" i="23"/>
  <c r="R154" i="23"/>
  <c r="R155" i="23"/>
  <c r="R156" i="23"/>
  <c r="R157" i="23"/>
  <c r="R158" i="23"/>
  <c r="R159" i="23"/>
  <c r="Q148" i="23"/>
  <c r="Q149" i="23"/>
  <c r="Q150" i="23"/>
  <c r="Q151" i="23"/>
  <c r="Q152" i="23"/>
  <c r="Q153" i="23"/>
  <c r="Q154" i="23"/>
  <c r="Q155" i="23"/>
  <c r="Q156" i="23"/>
  <c r="Q157" i="23"/>
  <c r="Q158" i="23"/>
  <c r="Q159" i="23"/>
  <c r="P148" i="23"/>
  <c r="P149" i="23"/>
  <c r="P150" i="23"/>
  <c r="P151" i="23"/>
  <c r="P152" i="23"/>
  <c r="P153" i="23"/>
  <c r="P154" i="23"/>
  <c r="P155" i="23"/>
  <c r="P156" i="23"/>
  <c r="P157" i="23"/>
  <c r="P158" i="23"/>
  <c r="P159" i="23"/>
  <c r="O148" i="23"/>
  <c r="O149" i="23"/>
  <c r="O150" i="23"/>
  <c r="O151" i="23"/>
  <c r="O152" i="23"/>
  <c r="O153" i="23"/>
  <c r="O154" i="23"/>
  <c r="O155" i="23"/>
  <c r="O156" i="23"/>
  <c r="O157" i="23"/>
  <c r="O158" i="23"/>
  <c r="O159" i="23"/>
  <c r="N148" i="23"/>
  <c r="N149" i="23"/>
  <c r="N150" i="23"/>
  <c r="N151" i="23"/>
  <c r="N152" i="23"/>
  <c r="N153" i="23"/>
  <c r="N154" i="23"/>
  <c r="N155" i="23"/>
  <c r="N156" i="23"/>
  <c r="N157" i="23"/>
  <c r="N158" i="23"/>
  <c r="N159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L148" i="23"/>
  <c r="L149" i="23"/>
  <c r="L150" i="23"/>
  <c r="L151" i="23"/>
  <c r="L152" i="23"/>
  <c r="L153" i="23"/>
  <c r="L154" i="23"/>
  <c r="L155" i="23"/>
  <c r="L156" i="23"/>
  <c r="L157" i="23"/>
  <c r="L158" i="23"/>
  <c r="L159" i="23"/>
  <c r="K148" i="23"/>
  <c r="K149" i="23"/>
  <c r="K150" i="23"/>
  <c r="K151" i="23"/>
  <c r="K152" i="23"/>
  <c r="K153" i="23"/>
  <c r="K154" i="23"/>
  <c r="K155" i="23"/>
  <c r="K156" i="23"/>
  <c r="K157" i="23"/>
  <c r="K158" i="23"/>
  <c r="K159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H148" i="23"/>
  <c r="H149" i="23"/>
  <c r="H150" i="23"/>
  <c r="H151" i="23"/>
  <c r="H152" i="23"/>
  <c r="H153" i="23"/>
  <c r="H154" i="23"/>
  <c r="H155" i="23"/>
  <c r="H156" i="23"/>
  <c r="H157" i="23"/>
  <c r="H158" i="23"/>
  <c r="H159" i="23"/>
  <c r="G148" i="23"/>
  <c r="G149" i="23"/>
  <c r="G150" i="23"/>
  <c r="G151" i="23"/>
  <c r="G152" i="23"/>
  <c r="G153" i="23"/>
  <c r="G154" i="23"/>
  <c r="G155" i="23"/>
  <c r="G156" i="23"/>
  <c r="G157" i="23"/>
  <c r="G158" i="23"/>
  <c r="G159" i="23"/>
  <c r="F148" i="23"/>
  <c r="F149" i="23"/>
  <c r="F150" i="23"/>
  <c r="F151" i="23"/>
  <c r="F152" i="23"/>
  <c r="F153" i="23"/>
  <c r="F154" i="23"/>
  <c r="F155" i="23"/>
  <c r="F156" i="23"/>
  <c r="F157" i="23"/>
  <c r="F158" i="23"/>
  <c r="F159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C148" i="23"/>
  <c r="C149" i="23"/>
  <c r="C150" i="23"/>
  <c r="C151" i="23"/>
  <c r="C152" i="23"/>
  <c r="C153" i="23"/>
  <c r="C154" i="23"/>
  <c r="C155" i="23"/>
  <c r="C156" i="23"/>
  <c r="C157" i="23"/>
  <c r="C158" i="23"/>
  <c r="C159" i="23"/>
  <c r="U147" i="23"/>
  <c r="T147" i="23"/>
  <c r="R147" i="23"/>
  <c r="Q147" i="23"/>
  <c r="P147" i="23"/>
  <c r="O147" i="23"/>
  <c r="N147" i="23"/>
  <c r="M147" i="23"/>
  <c r="L147" i="23"/>
  <c r="K147" i="23"/>
  <c r="J147" i="23"/>
  <c r="I147" i="23"/>
  <c r="H147" i="23"/>
  <c r="G147" i="23"/>
  <c r="F147" i="23"/>
  <c r="E147" i="23"/>
  <c r="D147" i="23"/>
  <c r="C147" i="23"/>
  <c r="X146" i="23"/>
  <c r="J19" i="23"/>
  <c r="W146" i="23"/>
  <c r="Y146" i="23"/>
  <c r="K19" i="23"/>
  <c r="X145" i="23"/>
  <c r="W145" i="23"/>
  <c r="Y145" i="23"/>
  <c r="X144" i="23"/>
  <c r="J17" i="23"/>
  <c r="W144" i="23"/>
  <c r="I17" i="23"/>
  <c r="X143" i="23"/>
  <c r="W143" i="23"/>
  <c r="Y143" i="23"/>
  <c r="X142" i="23"/>
  <c r="W142" i="23"/>
  <c r="Y142" i="23"/>
  <c r="K15" i="23"/>
  <c r="X141" i="23"/>
  <c r="W141" i="23"/>
  <c r="Y141" i="23"/>
  <c r="X140" i="23"/>
  <c r="W140" i="23"/>
  <c r="Y140" i="23"/>
  <c r="K13" i="23"/>
  <c r="X139" i="23"/>
  <c r="W139" i="23"/>
  <c r="X138" i="23"/>
  <c r="W138" i="23"/>
  <c r="Y138" i="23"/>
  <c r="K11" i="23"/>
  <c r="X137" i="23"/>
  <c r="W137" i="23"/>
  <c r="X136" i="23"/>
  <c r="J9" i="23"/>
  <c r="W136" i="23"/>
  <c r="Y136" i="23"/>
  <c r="K9" i="23"/>
  <c r="X135" i="23"/>
  <c r="X148" i="23"/>
  <c r="W135" i="23"/>
  <c r="W148" i="23"/>
  <c r="W133" i="23"/>
  <c r="T118" i="23"/>
  <c r="T119" i="23"/>
  <c r="T120" i="23"/>
  <c r="T121" i="23"/>
  <c r="T122" i="23"/>
  <c r="T123" i="23"/>
  <c r="T124" i="23"/>
  <c r="T125" i="23"/>
  <c r="T126" i="23"/>
  <c r="T127" i="23"/>
  <c r="T128" i="23"/>
  <c r="T129" i="23"/>
  <c r="S118" i="23"/>
  <c r="S119" i="23"/>
  <c r="S120" i="23"/>
  <c r="S121" i="23"/>
  <c r="S122" i="23"/>
  <c r="S123" i="23"/>
  <c r="S124" i="23"/>
  <c r="S125" i="23"/>
  <c r="S126" i="23"/>
  <c r="S127" i="23"/>
  <c r="S128" i="23"/>
  <c r="S129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Q118" i="23"/>
  <c r="Q119" i="23"/>
  <c r="Q120" i="23"/>
  <c r="Q121" i="23"/>
  <c r="Q122" i="23"/>
  <c r="Q123" i="23"/>
  <c r="Q124" i="23"/>
  <c r="Q125" i="23"/>
  <c r="Q126" i="23"/>
  <c r="Q127" i="23"/>
  <c r="Q128" i="23"/>
  <c r="Q129" i="23"/>
  <c r="P118" i="23"/>
  <c r="P119" i="23"/>
  <c r="P120" i="23"/>
  <c r="P121" i="23"/>
  <c r="P122" i="23"/>
  <c r="P123" i="23"/>
  <c r="P124" i="23"/>
  <c r="P125" i="23"/>
  <c r="P126" i="23"/>
  <c r="P127" i="23"/>
  <c r="P128" i="23"/>
  <c r="P129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N118" i="23"/>
  <c r="N119" i="23"/>
  <c r="N120" i="23"/>
  <c r="N121" i="23"/>
  <c r="N122" i="23"/>
  <c r="N123" i="23"/>
  <c r="N124" i="23"/>
  <c r="N125" i="23"/>
  <c r="N126" i="23"/>
  <c r="N127" i="23"/>
  <c r="N128" i="23"/>
  <c r="N129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L118" i="23"/>
  <c r="L119" i="23"/>
  <c r="L120" i="23"/>
  <c r="L121" i="23"/>
  <c r="L122" i="23"/>
  <c r="L123" i="23"/>
  <c r="L124" i="23"/>
  <c r="L125" i="23"/>
  <c r="L126" i="23"/>
  <c r="L127" i="23"/>
  <c r="L128" i="23"/>
  <c r="L129" i="23"/>
  <c r="K118" i="23"/>
  <c r="K119" i="23"/>
  <c r="K120" i="23"/>
  <c r="K121" i="23"/>
  <c r="K122" i="23"/>
  <c r="K123" i="23"/>
  <c r="K124" i="23"/>
  <c r="K125" i="23"/>
  <c r="K126" i="23"/>
  <c r="K127" i="23"/>
  <c r="K128" i="23"/>
  <c r="K129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H118" i="23"/>
  <c r="H119" i="23"/>
  <c r="H120" i="23"/>
  <c r="H121" i="23"/>
  <c r="H122" i="23"/>
  <c r="H123" i="23"/>
  <c r="H124" i="23"/>
  <c r="H125" i="23"/>
  <c r="H126" i="23"/>
  <c r="H127" i="23"/>
  <c r="H128" i="23"/>
  <c r="H129" i="23"/>
  <c r="G118" i="23"/>
  <c r="G119" i="23"/>
  <c r="G120" i="23"/>
  <c r="G121" i="23"/>
  <c r="G122" i="23"/>
  <c r="G123" i="23"/>
  <c r="G124" i="23"/>
  <c r="G125" i="23"/>
  <c r="G126" i="23"/>
  <c r="G127" i="23"/>
  <c r="G128" i="23"/>
  <c r="G129" i="23"/>
  <c r="F118" i="23"/>
  <c r="F119" i="23"/>
  <c r="F120" i="23"/>
  <c r="F121" i="23"/>
  <c r="F122" i="23"/>
  <c r="F123" i="23"/>
  <c r="F124" i="23"/>
  <c r="F125" i="23"/>
  <c r="F126" i="23"/>
  <c r="F127" i="23"/>
  <c r="F128" i="23"/>
  <c r="F129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C118" i="23"/>
  <c r="C119" i="23"/>
  <c r="C120" i="23"/>
  <c r="C121" i="23"/>
  <c r="C122" i="23"/>
  <c r="C123" i="23"/>
  <c r="C124" i="23"/>
  <c r="C125" i="23"/>
  <c r="C126" i="23"/>
  <c r="C127" i="23"/>
  <c r="C128" i="23"/>
  <c r="C129" i="23"/>
  <c r="U117" i="23"/>
  <c r="T117" i="23"/>
  <c r="S117" i="23"/>
  <c r="R117" i="23"/>
  <c r="Q117" i="23"/>
  <c r="P117" i="23"/>
  <c r="O117" i="23"/>
  <c r="N117" i="23"/>
  <c r="M117" i="23"/>
  <c r="L117" i="23"/>
  <c r="K117" i="23"/>
  <c r="J117" i="23"/>
  <c r="I117" i="23"/>
  <c r="H117" i="23"/>
  <c r="G117" i="23"/>
  <c r="F117" i="23"/>
  <c r="E117" i="23"/>
  <c r="D117" i="23"/>
  <c r="C117" i="23"/>
  <c r="X116" i="23"/>
  <c r="W116" i="23"/>
  <c r="Y116" i="23"/>
  <c r="H19" i="23"/>
  <c r="X115" i="23"/>
  <c r="G18" i="23"/>
  <c r="W115" i="23"/>
  <c r="F18" i="23"/>
  <c r="X114" i="23"/>
  <c r="W114" i="23"/>
  <c r="X113" i="23"/>
  <c r="G16" i="23"/>
  <c r="W113" i="23"/>
  <c r="F16" i="23"/>
  <c r="X112" i="23"/>
  <c r="W112" i="23"/>
  <c r="Y112" i="23"/>
  <c r="H15" i="23"/>
  <c r="X111" i="23"/>
  <c r="W111" i="23"/>
  <c r="X110" i="23"/>
  <c r="W110" i="23"/>
  <c r="X109" i="23"/>
  <c r="W109" i="23"/>
  <c r="F12" i="23"/>
  <c r="X108" i="23"/>
  <c r="W108" i="23"/>
  <c r="Y108" i="23"/>
  <c r="H11" i="23"/>
  <c r="X107" i="23"/>
  <c r="W107" i="23"/>
  <c r="F10" i="23"/>
  <c r="X106" i="23"/>
  <c r="W106" i="23"/>
  <c r="F9" i="23"/>
  <c r="X105" i="23"/>
  <c r="X118" i="23"/>
  <c r="W105" i="23"/>
  <c r="W118" i="23"/>
  <c r="W103" i="23"/>
  <c r="U88" i="23"/>
  <c r="U89" i="23"/>
  <c r="U90" i="23"/>
  <c r="U91" i="23"/>
  <c r="U92" i="23"/>
  <c r="U93" i="23"/>
  <c r="U94" i="23"/>
  <c r="U95" i="23"/>
  <c r="U96" i="23"/>
  <c r="U97" i="23"/>
  <c r="U98" i="23"/>
  <c r="U99" i="23"/>
  <c r="T88" i="23"/>
  <c r="T89" i="23"/>
  <c r="T90" i="23"/>
  <c r="T91" i="23"/>
  <c r="T92" i="23"/>
  <c r="T93" i="23"/>
  <c r="T94" i="23"/>
  <c r="T95" i="23"/>
  <c r="T96" i="23"/>
  <c r="T97" i="23"/>
  <c r="T98" i="23"/>
  <c r="T99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Q88" i="23"/>
  <c r="Q89" i="23"/>
  <c r="Q90" i="23"/>
  <c r="Q91" i="23"/>
  <c r="Q92" i="23"/>
  <c r="Q93" i="23"/>
  <c r="Q94" i="23"/>
  <c r="Q95" i="23"/>
  <c r="Q96" i="23"/>
  <c r="Q97" i="23"/>
  <c r="Q98" i="23"/>
  <c r="Q99" i="23"/>
  <c r="P88" i="23"/>
  <c r="P89" i="23"/>
  <c r="P90" i="23"/>
  <c r="P91" i="23"/>
  <c r="P92" i="23"/>
  <c r="P93" i="23"/>
  <c r="P94" i="23"/>
  <c r="P95" i="23"/>
  <c r="P96" i="23"/>
  <c r="P97" i="23"/>
  <c r="P98" i="23"/>
  <c r="P99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N88" i="23"/>
  <c r="N89" i="23"/>
  <c r="N90" i="23"/>
  <c r="N91" i="23"/>
  <c r="N92" i="23"/>
  <c r="N93" i="23"/>
  <c r="N94" i="23"/>
  <c r="N95" i="23"/>
  <c r="N96" i="23"/>
  <c r="N97" i="23"/>
  <c r="N98" i="23"/>
  <c r="N99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L88" i="23"/>
  <c r="L89" i="23"/>
  <c r="L90" i="23"/>
  <c r="L91" i="23"/>
  <c r="L92" i="23"/>
  <c r="L93" i="23"/>
  <c r="L94" i="23"/>
  <c r="L95" i="23"/>
  <c r="L96" i="23"/>
  <c r="L97" i="23"/>
  <c r="L98" i="23"/>
  <c r="L99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C88" i="23"/>
  <c r="C89" i="23"/>
  <c r="C90" i="23"/>
  <c r="C91" i="23"/>
  <c r="C92" i="23"/>
  <c r="C93" i="23"/>
  <c r="C94" i="23"/>
  <c r="C95" i="23"/>
  <c r="C96" i="23"/>
  <c r="C97" i="23"/>
  <c r="C98" i="23"/>
  <c r="C99" i="23"/>
  <c r="U87" i="23"/>
  <c r="T87" i="23"/>
  <c r="S87" i="23"/>
  <c r="R87" i="23"/>
  <c r="Q87" i="23"/>
  <c r="P87" i="23"/>
  <c r="O87" i="23"/>
  <c r="N87" i="23"/>
  <c r="M87" i="23"/>
  <c r="L87" i="23"/>
  <c r="K87" i="23"/>
  <c r="J87" i="23"/>
  <c r="I87" i="23"/>
  <c r="H87" i="23"/>
  <c r="G87" i="23"/>
  <c r="F87" i="23"/>
  <c r="E87" i="23"/>
  <c r="D87" i="23"/>
  <c r="C87" i="23"/>
  <c r="X86" i="23"/>
  <c r="W86" i="23"/>
  <c r="X85" i="23"/>
  <c r="W85" i="23"/>
  <c r="X84" i="23"/>
  <c r="W84" i="23"/>
  <c r="X83" i="23"/>
  <c r="W83" i="23"/>
  <c r="Y83" i="23"/>
  <c r="X82" i="23"/>
  <c r="W82" i="23"/>
  <c r="Y82" i="23"/>
  <c r="X81" i="23"/>
  <c r="W81" i="23"/>
  <c r="X80" i="23"/>
  <c r="W80" i="23"/>
  <c r="X79" i="23"/>
  <c r="W79" i="23"/>
  <c r="Y79" i="23"/>
  <c r="X78" i="23"/>
  <c r="W78" i="23"/>
  <c r="X77" i="23"/>
  <c r="W77" i="23"/>
  <c r="X76" i="23"/>
  <c r="W76" i="23"/>
  <c r="W75" i="23"/>
  <c r="W88" i="23"/>
  <c r="W89" i="23"/>
  <c r="X75" i="23"/>
  <c r="X88" i="23"/>
  <c r="W73" i="23"/>
  <c r="U58" i="23"/>
  <c r="U59" i="23"/>
  <c r="U60" i="23"/>
  <c r="U61" i="23"/>
  <c r="U62" i="23"/>
  <c r="U63" i="23"/>
  <c r="U64" i="23"/>
  <c r="U65" i="23"/>
  <c r="U66" i="23"/>
  <c r="U67" i="23"/>
  <c r="U68" i="23"/>
  <c r="U69" i="23"/>
  <c r="T58" i="23"/>
  <c r="T59" i="23"/>
  <c r="T60" i="23"/>
  <c r="T61" i="23"/>
  <c r="T62" i="23"/>
  <c r="T63" i="23"/>
  <c r="T64" i="23"/>
  <c r="T65" i="23"/>
  <c r="T66" i="23"/>
  <c r="T67" i="23"/>
  <c r="T68" i="23"/>
  <c r="T69" i="23"/>
  <c r="S58" i="23"/>
  <c r="S59" i="23"/>
  <c r="S60" i="23"/>
  <c r="S61" i="23"/>
  <c r="S62" i="23"/>
  <c r="S63" i="23"/>
  <c r="S64" i="23"/>
  <c r="S65" i="23"/>
  <c r="S66" i="23"/>
  <c r="S67" i="23"/>
  <c r="S68" i="23"/>
  <c r="S69" i="23"/>
  <c r="P58" i="23"/>
  <c r="P59" i="23"/>
  <c r="P60" i="23"/>
  <c r="P61" i="23"/>
  <c r="P62" i="23"/>
  <c r="P63" i="23"/>
  <c r="P64" i="23"/>
  <c r="P65" i="23"/>
  <c r="P66" i="23"/>
  <c r="P67" i="23"/>
  <c r="P68" i="23"/>
  <c r="P69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N58" i="23"/>
  <c r="N59" i="23"/>
  <c r="N60" i="23"/>
  <c r="N61" i="23"/>
  <c r="N62" i="23"/>
  <c r="N63" i="23"/>
  <c r="N64" i="23"/>
  <c r="N65" i="23"/>
  <c r="N66" i="23"/>
  <c r="N67" i="23"/>
  <c r="N68" i="23"/>
  <c r="N69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G58" i="23"/>
  <c r="G59" i="23"/>
  <c r="G60" i="23"/>
  <c r="G61" i="23"/>
  <c r="G62" i="23"/>
  <c r="G63" i="23"/>
  <c r="G64" i="23"/>
  <c r="G65" i="23"/>
  <c r="G66" i="23"/>
  <c r="G67" i="23"/>
  <c r="G68" i="23"/>
  <c r="G69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C58" i="23"/>
  <c r="C59" i="23"/>
  <c r="C60" i="23"/>
  <c r="C61" i="23"/>
  <c r="C62" i="23"/>
  <c r="C63" i="23"/>
  <c r="C64" i="23"/>
  <c r="C65" i="23"/>
  <c r="C66" i="23"/>
  <c r="C67" i="23"/>
  <c r="C68" i="23"/>
  <c r="C69" i="23"/>
  <c r="U57" i="23"/>
  <c r="T57" i="23"/>
  <c r="S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7" i="23"/>
  <c r="C57" i="23"/>
  <c r="X56" i="23"/>
  <c r="W56" i="23"/>
  <c r="X55" i="23"/>
  <c r="W55" i="23"/>
  <c r="X54" i="23"/>
  <c r="W54" i="23"/>
  <c r="C17" i="23"/>
  <c r="X53" i="23"/>
  <c r="D16" i="23"/>
  <c r="J16" i="23"/>
  <c r="M16" i="23"/>
  <c r="P16" i="23"/>
  <c r="W53" i="23"/>
  <c r="X52" i="23"/>
  <c r="W52" i="23"/>
  <c r="C15" i="23"/>
  <c r="X51" i="23"/>
  <c r="D14" i="23"/>
  <c r="W51" i="23"/>
  <c r="X50" i="23"/>
  <c r="D13" i="23"/>
  <c r="W50" i="23"/>
  <c r="C13" i="23"/>
  <c r="X49" i="23"/>
  <c r="D12" i="23"/>
  <c r="W49" i="23"/>
  <c r="X48" i="23"/>
  <c r="W48" i="23"/>
  <c r="X47" i="23"/>
  <c r="D10" i="23"/>
  <c r="W47" i="23"/>
  <c r="X46" i="23"/>
  <c r="W46" i="23"/>
  <c r="X45" i="23"/>
  <c r="X58" i="23"/>
  <c r="W45" i="23"/>
  <c r="W58" i="23"/>
  <c r="W43" i="23"/>
  <c r="R38" i="23"/>
  <c r="R37" i="23"/>
  <c r="R36" i="23"/>
  <c r="R35" i="23"/>
  <c r="T25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20" i="23"/>
  <c r="Y19" i="23"/>
  <c r="M19" i="23"/>
  <c r="L19" i="23"/>
  <c r="G19" i="23"/>
  <c r="D19" i="23"/>
  <c r="C19" i="23"/>
  <c r="Y18" i="23"/>
  <c r="L18" i="23"/>
  <c r="K18" i="23"/>
  <c r="J18" i="23"/>
  <c r="D18" i="23"/>
  <c r="C18" i="23"/>
  <c r="Y17" i="23"/>
  <c r="M17" i="23"/>
  <c r="L17" i="23"/>
  <c r="G17" i="23"/>
  <c r="F17" i="23"/>
  <c r="D17" i="23"/>
  <c r="Y16" i="23"/>
  <c r="L16" i="23"/>
  <c r="K16" i="23"/>
  <c r="I16" i="23"/>
  <c r="C16" i="23"/>
  <c r="J15" i="23"/>
  <c r="G15" i="23"/>
  <c r="F15" i="23"/>
  <c r="D15" i="23"/>
  <c r="L14" i="23"/>
  <c r="K14" i="23"/>
  <c r="J14" i="23"/>
  <c r="I14" i="23"/>
  <c r="G14" i="23"/>
  <c r="F14" i="23"/>
  <c r="C14" i="23"/>
  <c r="M13" i="23"/>
  <c r="L13" i="23"/>
  <c r="G13" i="23"/>
  <c r="F13" i="23"/>
  <c r="M12" i="23"/>
  <c r="L12" i="23"/>
  <c r="J12" i="23"/>
  <c r="I12" i="23"/>
  <c r="G12" i="23"/>
  <c r="C12" i="23"/>
  <c r="M11" i="23"/>
  <c r="M36" i="23"/>
  <c r="J11" i="23"/>
  <c r="I11" i="23"/>
  <c r="G11" i="23"/>
  <c r="F11" i="23"/>
  <c r="D11" i="23"/>
  <c r="C11" i="23"/>
  <c r="L10" i="23"/>
  <c r="J10" i="23"/>
  <c r="I10" i="23"/>
  <c r="C10" i="23"/>
  <c r="G9" i="23"/>
  <c r="D9" i="23"/>
  <c r="C9" i="23"/>
  <c r="L8" i="23"/>
  <c r="L22" i="23"/>
  <c r="J8" i="23"/>
  <c r="I8" i="23"/>
  <c r="I22" i="23"/>
  <c r="C8" i="23"/>
  <c r="R2" i="23"/>
  <c r="D8" i="23"/>
  <c r="D22" i="23"/>
  <c r="I9" i="23"/>
  <c r="I23" i="23"/>
  <c r="P11" i="23"/>
  <c r="O12" i="23"/>
  <c r="I19" i="23"/>
  <c r="F19" i="23"/>
  <c r="O19" i="23"/>
  <c r="Y107" i="23"/>
  <c r="H10" i="23"/>
  <c r="F8" i="23"/>
  <c r="G10" i="23"/>
  <c r="F36" i="23"/>
  <c r="I13" i="23"/>
  <c r="I36" i="23"/>
  <c r="G8" i="23"/>
  <c r="M8" i="23"/>
  <c r="M35" i="23"/>
  <c r="J37" i="23"/>
  <c r="I15" i="23"/>
  <c r="O15" i="23"/>
  <c r="I18" i="23"/>
  <c r="Y165" i="23"/>
  <c r="Y169" i="23"/>
  <c r="N12" i="23"/>
  <c r="Y173" i="23"/>
  <c r="N16" i="23"/>
  <c r="R39" i="23"/>
  <c r="P13" i="23"/>
  <c r="W177" i="23"/>
  <c r="L23" i="23"/>
  <c r="X179" i="23"/>
  <c r="X177" i="23"/>
  <c r="M20" i="23"/>
  <c r="X11" i="23"/>
  <c r="J36" i="23"/>
  <c r="X149" i="23"/>
  <c r="X147" i="23"/>
  <c r="J20" i="23"/>
  <c r="X10" i="23"/>
  <c r="W147" i="23"/>
  <c r="X119" i="23"/>
  <c r="W117" i="23"/>
  <c r="G38" i="23"/>
  <c r="Y113" i="23"/>
  <c r="H16" i="23"/>
  <c r="X117" i="23"/>
  <c r="G20" i="23"/>
  <c r="X9" i="23"/>
  <c r="X87" i="23"/>
  <c r="Y75" i="23"/>
  <c r="Y88" i="23"/>
  <c r="X89" i="23"/>
  <c r="X90" i="23"/>
  <c r="X91" i="23"/>
  <c r="X92" i="23"/>
  <c r="X93" i="23"/>
  <c r="X94" i="23"/>
  <c r="X95" i="23"/>
  <c r="X96" i="23"/>
  <c r="X97" i="23"/>
  <c r="X98" i="23"/>
  <c r="X99" i="23"/>
  <c r="W87" i="23"/>
  <c r="Y87" i="23"/>
  <c r="D23" i="23"/>
  <c r="P9" i="23"/>
  <c r="C38" i="23"/>
  <c r="W59" i="23"/>
  <c r="Y47" i="23"/>
  <c r="E10" i="23"/>
  <c r="Y48" i="23"/>
  <c r="E11" i="23"/>
  <c r="Y51" i="23"/>
  <c r="E14" i="23"/>
  <c r="Y52" i="23"/>
  <c r="E15" i="23"/>
  <c r="Y55" i="23"/>
  <c r="E18" i="23"/>
  <c r="Y56" i="23"/>
  <c r="E19" i="23"/>
  <c r="W57" i="23"/>
  <c r="X59" i="23"/>
  <c r="X57" i="23"/>
  <c r="D20" i="23"/>
  <c r="F35" i="23"/>
  <c r="F22" i="23"/>
  <c r="O8" i="23"/>
  <c r="G35" i="23"/>
  <c r="G22" i="23"/>
  <c r="G23" i="23"/>
  <c r="W2" i="23"/>
  <c r="T7" i="23"/>
  <c r="C35" i="23"/>
  <c r="C22" i="23"/>
  <c r="C23" i="23"/>
  <c r="F23" i="23"/>
  <c r="P10" i="23"/>
  <c r="J38" i="23"/>
  <c r="J35" i="23"/>
  <c r="J22" i="23"/>
  <c r="J23" i="23"/>
  <c r="D36" i="23"/>
  <c r="L36" i="23"/>
  <c r="I37" i="23"/>
  <c r="M37" i="23"/>
  <c r="O16" i="23"/>
  <c r="F38" i="23"/>
  <c r="P19" i="23"/>
  <c r="L35" i="23"/>
  <c r="P8" i="23"/>
  <c r="P12" i="23"/>
  <c r="C37" i="23"/>
  <c r="G37" i="23"/>
  <c r="K37" i="23"/>
  <c r="O14" i="23"/>
  <c r="P15" i="23"/>
  <c r="D38" i="23"/>
  <c r="L38" i="23"/>
  <c r="P17" i="23"/>
  <c r="O18" i="23"/>
  <c r="F37" i="23"/>
  <c r="R51" i="23"/>
  <c r="R55" i="23"/>
  <c r="O10" i="23"/>
  <c r="C36" i="23"/>
  <c r="G36" i="23"/>
  <c r="O11" i="23"/>
  <c r="D37" i="23"/>
  <c r="L37" i="23"/>
  <c r="P14" i="23"/>
  <c r="I38" i="23"/>
  <c r="M38" i="23"/>
  <c r="P18" i="23"/>
  <c r="X60" i="23"/>
  <c r="X61" i="23"/>
  <c r="X62" i="23"/>
  <c r="X63" i="23"/>
  <c r="X64" i="23"/>
  <c r="X65" i="23"/>
  <c r="X66" i="23"/>
  <c r="X67" i="23"/>
  <c r="X68" i="23"/>
  <c r="X69" i="23"/>
  <c r="R52" i="23"/>
  <c r="R56" i="23"/>
  <c r="O17" i="23"/>
  <c r="M22" i="23"/>
  <c r="M23" i="23"/>
  <c r="W60" i="23"/>
  <c r="W61" i="23"/>
  <c r="W62" i="23"/>
  <c r="W63" i="23"/>
  <c r="W64" i="23"/>
  <c r="W65" i="23"/>
  <c r="W66" i="23"/>
  <c r="W67" i="23"/>
  <c r="W68" i="23"/>
  <c r="W69" i="23"/>
  <c r="W90" i="23"/>
  <c r="W91" i="23"/>
  <c r="W92" i="23"/>
  <c r="W93" i="23"/>
  <c r="W94" i="23"/>
  <c r="W95" i="23"/>
  <c r="W96" i="23"/>
  <c r="W97" i="23"/>
  <c r="W98" i="23"/>
  <c r="W99" i="23"/>
  <c r="Y78" i="23"/>
  <c r="Y86" i="23"/>
  <c r="Y45" i="23"/>
  <c r="Y46" i="23"/>
  <c r="Y49" i="23"/>
  <c r="Y50" i="23"/>
  <c r="Y53" i="23"/>
  <c r="Y54" i="23"/>
  <c r="Y77" i="23"/>
  <c r="Y81" i="23"/>
  <c r="Y85" i="23"/>
  <c r="Y76" i="23"/>
  <c r="Y80" i="23"/>
  <c r="Y84" i="23"/>
  <c r="W119" i="23"/>
  <c r="W120" i="23"/>
  <c r="W121" i="23"/>
  <c r="W122" i="23"/>
  <c r="W123" i="23"/>
  <c r="W124" i="23"/>
  <c r="W125" i="23"/>
  <c r="W126" i="23"/>
  <c r="W127" i="23"/>
  <c r="W128" i="23"/>
  <c r="W129" i="23"/>
  <c r="Y105" i="23"/>
  <c r="Y109" i="23"/>
  <c r="X150" i="23"/>
  <c r="X151" i="23"/>
  <c r="X152" i="23"/>
  <c r="X153" i="23"/>
  <c r="X154" i="23"/>
  <c r="X155" i="23"/>
  <c r="X156" i="23"/>
  <c r="X157" i="23"/>
  <c r="X158" i="23"/>
  <c r="X159" i="23"/>
  <c r="X120" i="23"/>
  <c r="X121" i="23"/>
  <c r="X122" i="23"/>
  <c r="X123" i="23"/>
  <c r="X124" i="23"/>
  <c r="X125" i="23"/>
  <c r="X126" i="23"/>
  <c r="X127" i="23"/>
  <c r="X128" i="23"/>
  <c r="X129" i="23"/>
  <c r="Y111" i="23"/>
  <c r="Y115" i="23"/>
  <c r="Y106" i="23"/>
  <c r="Y110" i="23"/>
  <c r="Y114" i="23"/>
  <c r="Y135" i="23"/>
  <c r="Y139" i="23"/>
  <c r="X180" i="23"/>
  <c r="X181" i="23"/>
  <c r="X182" i="23"/>
  <c r="X183" i="23"/>
  <c r="X184" i="23"/>
  <c r="X185" i="23"/>
  <c r="X186" i="23"/>
  <c r="X187" i="23"/>
  <c r="X188" i="23"/>
  <c r="X189" i="23"/>
  <c r="Y137" i="23"/>
  <c r="W149" i="23"/>
  <c r="W150" i="23"/>
  <c r="W151" i="23"/>
  <c r="W152" i="23"/>
  <c r="W153" i="23"/>
  <c r="W154" i="23"/>
  <c r="W155" i="23"/>
  <c r="W156" i="23"/>
  <c r="W157" i="23"/>
  <c r="W158" i="23"/>
  <c r="W159" i="23"/>
  <c r="Y144" i="23"/>
  <c r="Y168" i="23"/>
  <c r="Y172" i="23"/>
  <c r="Y176" i="23"/>
  <c r="W178" i="23"/>
  <c r="W179" i="23"/>
  <c r="W180" i="23"/>
  <c r="W181" i="23"/>
  <c r="W182" i="23"/>
  <c r="W183" i="23"/>
  <c r="W184" i="23"/>
  <c r="W185" i="23"/>
  <c r="W186" i="23"/>
  <c r="W187" i="23"/>
  <c r="W188" i="23"/>
  <c r="W189" i="23"/>
  <c r="Y167" i="23"/>
  <c r="Y171" i="23"/>
  <c r="Y175" i="23"/>
  <c r="Y166" i="23"/>
  <c r="Y170" i="23"/>
  <c r="Y174" i="23"/>
  <c r="T9" i="15"/>
  <c r="T13" i="15"/>
  <c r="M38" i="15"/>
  <c r="K30" i="15"/>
  <c r="K38" i="15"/>
  <c r="U117" i="9"/>
  <c r="S87" i="9"/>
  <c r="G24" i="23"/>
  <c r="X27" i="23"/>
  <c r="I24" i="23"/>
  <c r="W28" i="23"/>
  <c r="C24" i="23"/>
  <c r="W26" i="23"/>
  <c r="I35" i="23"/>
  <c r="I39" i="23"/>
  <c r="O13" i="23"/>
  <c r="O9" i="23"/>
  <c r="D24" i="23"/>
  <c r="X26" i="23"/>
  <c r="X28" i="23"/>
  <c r="X29" i="23"/>
  <c r="X30" i="23"/>
  <c r="L24" i="23"/>
  <c r="W29" i="23"/>
  <c r="Y178" i="23"/>
  <c r="Y179" i="23"/>
  <c r="Y180" i="23"/>
  <c r="Y181" i="23"/>
  <c r="Y182" i="23"/>
  <c r="Y183" i="23"/>
  <c r="Y184" i="23"/>
  <c r="Y185" i="23"/>
  <c r="Y186" i="23"/>
  <c r="Y187" i="23"/>
  <c r="Y188" i="23"/>
  <c r="Y189" i="23"/>
  <c r="N8" i="23"/>
  <c r="N22" i="23"/>
  <c r="M24" i="23"/>
  <c r="R48" i="23"/>
  <c r="Y89" i="23"/>
  <c r="Y90" i="23"/>
  <c r="Y91" i="23"/>
  <c r="Y92" i="23"/>
  <c r="Y93" i="23"/>
  <c r="Y94" i="23"/>
  <c r="Y95" i="23"/>
  <c r="Y96" i="23"/>
  <c r="Y97" i="23"/>
  <c r="Y98" i="23"/>
  <c r="Y99" i="23"/>
  <c r="D35" i="23"/>
  <c r="J24" i="23"/>
  <c r="F24" i="23"/>
  <c r="W27" i="23"/>
  <c r="P36" i="23"/>
  <c r="J39" i="23"/>
  <c r="R47" i="23"/>
  <c r="Y177" i="23"/>
  <c r="N20" i="23"/>
  <c r="Y11" i="23"/>
  <c r="L20" i="23"/>
  <c r="W11" i="23"/>
  <c r="M39" i="23"/>
  <c r="Y147" i="23"/>
  <c r="K20" i="23"/>
  <c r="Y10" i="23"/>
  <c r="I20" i="23"/>
  <c r="W10" i="23"/>
  <c r="Y117" i="23"/>
  <c r="H20" i="23"/>
  <c r="Y9" i="23"/>
  <c r="F20" i="23"/>
  <c r="W9" i="23"/>
  <c r="P20" i="23"/>
  <c r="X8" i="23"/>
  <c r="X12" i="23"/>
  <c r="X20" i="23"/>
  <c r="Y57" i="23"/>
  <c r="C20" i="23"/>
  <c r="B164" i="23"/>
  <c r="B134" i="23"/>
  <c r="B104" i="23"/>
  <c r="B44" i="23"/>
  <c r="B74" i="23"/>
  <c r="B7" i="23"/>
  <c r="W30" i="23"/>
  <c r="N11" i="23"/>
  <c r="P38" i="23"/>
  <c r="L39" i="23"/>
  <c r="G39" i="23"/>
  <c r="F39" i="23"/>
  <c r="N18" i="23"/>
  <c r="R50" i="23"/>
  <c r="E13" i="23"/>
  <c r="N17" i="23"/>
  <c r="N14" i="23"/>
  <c r="H13" i="23"/>
  <c r="H14" i="23"/>
  <c r="H12" i="23"/>
  <c r="R49" i="23"/>
  <c r="E12" i="23"/>
  <c r="D39" i="23"/>
  <c r="T17" i="23"/>
  <c r="T19" i="23"/>
  <c r="O35" i="23"/>
  <c r="O22" i="23"/>
  <c r="N13" i="23"/>
  <c r="N19" i="23"/>
  <c r="H9" i="23"/>
  <c r="Y118" i="23"/>
  <c r="Y119" i="23"/>
  <c r="Y120" i="23"/>
  <c r="Y121" i="23"/>
  <c r="Y122" i="23"/>
  <c r="Y123" i="23"/>
  <c r="Y124" i="23"/>
  <c r="Y125" i="23"/>
  <c r="Y126" i="23"/>
  <c r="Y127" i="23"/>
  <c r="Y128" i="23"/>
  <c r="Y129" i="23"/>
  <c r="H8" i="23"/>
  <c r="R54" i="23"/>
  <c r="E17" i="23"/>
  <c r="O38" i="23"/>
  <c r="O37" i="23"/>
  <c r="T16" i="23"/>
  <c r="N10" i="23"/>
  <c r="K12" i="23"/>
  <c r="H17" i="23"/>
  <c r="H18" i="23"/>
  <c r="R46" i="23"/>
  <c r="E9" i="23"/>
  <c r="N9" i="23"/>
  <c r="N15" i="23"/>
  <c r="K17" i="23"/>
  <c r="K10" i="23"/>
  <c r="Y148" i="23"/>
  <c r="Y149" i="23"/>
  <c r="Y150" i="23"/>
  <c r="Y151" i="23"/>
  <c r="Y152" i="23"/>
  <c r="Y153" i="23"/>
  <c r="Y154" i="23"/>
  <c r="Y155" i="23"/>
  <c r="Y156" i="23"/>
  <c r="Y157" i="23"/>
  <c r="Y158" i="23"/>
  <c r="Y159" i="23"/>
  <c r="K8" i="23"/>
  <c r="R53" i="23"/>
  <c r="E16" i="23"/>
  <c r="R45" i="23"/>
  <c r="R58" i="23"/>
  <c r="Y58" i="23"/>
  <c r="Y59" i="23"/>
  <c r="Y60" i="23"/>
  <c r="Y61" i="23"/>
  <c r="Y62" i="23"/>
  <c r="Y63" i="23"/>
  <c r="Y64" i="23"/>
  <c r="Y65" i="23"/>
  <c r="Y66" i="23"/>
  <c r="Y67" i="23"/>
  <c r="Y68" i="23"/>
  <c r="Y69" i="23"/>
  <c r="E8" i="23"/>
  <c r="P37" i="23"/>
  <c r="O36" i="23"/>
  <c r="P35" i="23"/>
  <c r="P22" i="23"/>
  <c r="P23" i="23"/>
  <c r="P24" i="23"/>
  <c r="P25" i="23"/>
  <c r="P26" i="23"/>
  <c r="P27" i="23"/>
  <c r="P28" i="23"/>
  <c r="P29" i="23"/>
  <c r="P30" i="23"/>
  <c r="P31" i="23"/>
  <c r="P32" i="23"/>
  <c r="P33" i="23"/>
  <c r="C39" i="23"/>
  <c r="T18" i="23"/>
  <c r="B125" i="21"/>
  <c r="B126" i="21"/>
  <c r="B127" i="21"/>
  <c r="B128" i="21"/>
  <c r="B129" i="21"/>
  <c r="B130" i="21"/>
  <c r="B131" i="21"/>
  <c r="B132" i="21"/>
  <c r="B133" i="21"/>
  <c r="B134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P2" i="21"/>
  <c r="R139" i="21"/>
  <c r="R138" i="21"/>
  <c r="R137" i="21"/>
  <c r="R136" i="21"/>
  <c r="R116" i="21"/>
  <c r="R115" i="21"/>
  <c r="R114" i="21"/>
  <c r="R113" i="21"/>
  <c r="R93" i="21"/>
  <c r="R92" i="21"/>
  <c r="R91" i="21"/>
  <c r="R90" i="21"/>
  <c r="R70" i="21"/>
  <c r="R69" i="21"/>
  <c r="R68" i="21"/>
  <c r="R67" i="21"/>
  <c r="R47" i="21"/>
  <c r="R46" i="21"/>
  <c r="R45" i="21"/>
  <c r="R44" i="21"/>
  <c r="F25" i="23"/>
  <c r="F26" i="23"/>
  <c r="F27" i="23"/>
  <c r="F28" i="23"/>
  <c r="F29" i="23"/>
  <c r="F30" i="23"/>
  <c r="F31" i="23"/>
  <c r="F32" i="23"/>
  <c r="F33" i="23"/>
  <c r="W38" i="23"/>
  <c r="I25" i="23"/>
  <c r="I26" i="23"/>
  <c r="I27" i="23"/>
  <c r="I28" i="23"/>
  <c r="I29" i="23"/>
  <c r="I30" i="23"/>
  <c r="I31" i="23"/>
  <c r="I32" i="23"/>
  <c r="I33" i="23"/>
  <c r="W39" i="23"/>
  <c r="R2" i="21"/>
  <c r="B7" i="21"/>
  <c r="T7" i="21"/>
  <c r="X37" i="23"/>
  <c r="D25" i="23"/>
  <c r="D26" i="23"/>
  <c r="D27" i="23"/>
  <c r="D28" i="23"/>
  <c r="D29" i="23"/>
  <c r="D30" i="23"/>
  <c r="D31" i="23"/>
  <c r="D32" i="23"/>
  <c r="D33" i="23"/>
  <c r="Y26" i="23"/>
  <c r="J25" i="23"/>
  <c r="J26" i="23"/>
  <c r="J27" i="23"/>
  <c r="J28" i="23"/>
  <c r="J29" i="23"/>
  <c r="J30" i="23"/>
  <c r="J31" i="23"/>
  <c r="J32" i="23"/>
  <c r="J33" i="23"/>
  <c r="X39" i="23"/>
  <c r="Y29" i="23"/>
  <c r="C25" i="23"/>
  <c r="C26" i="23"/>
  <c r="C27" i="23"/>
  <c r="C28" i="23"/>
  <c r="C29" i="23"/>
  <c r="C30" i="23"/>
  <c r="C31" i="23"/>
  <c r="C32" i="23"/>
  <c r="C33" i="23"/>
  <c r="W37" i="23"/>
  <c r="G25" i="23"/>
  <c r="G26" i="23"/>
  <c r="G27" i="23"/>
  <c r="G28" i="23"/>
  <c r="G29" i="23"/>
  <c r="G30" i="23"/>
  <c r="G31" i="23"/>
  <c r="G32" i="23"/>
  <c r="G33" i="23"/>
  <c r="X38" i="23"/>
  <c r="O23" i="23"/>
  <c r="O24" i="23"/>
  <c r="O25" i="23"/>
  <c r="O26" i="23"/>
  <c r="O27" i="23"/>
  <c r="O28" i="23"/>
  <c r="O29" i="23"/>
  <c r="O30" i="23"/>
  <c r="O31" i="23"/>
  <c r="O32" i="23"/>
  <c r="O33" i="23"/>
  <c r="Y27" i="23"/>
  <c r="M25" i="23"/>
  <c r="M26" i="23"/>
  <c r="M27" i="23"/>
  <c r="M28" i="23"/>
  <c r="M29" i="23"/>
  <c r="M30" i="23"/>
  <c r="M31" i="23"/>
  <c r="M32" i="23"/>
  <c r="M33" i="23"/>
  <c r="X40" i="23"/>
  <c r="W40" i="23"/>
  <c r="L25" i="23"/>
  <c r="L26" i="23"/>
  <c r="L27" i="23"/>
  <c r="L28" i="23"/>
  <c r="L29" i="23"/>
  <c r="L30" i="23"/>
  <c r="L31" i="23"/>
  <c r="L32" i="23"/>
  <c r="L33" i="23"/>
  <c r="Y28" i="23"/>
  <c r="R48" i="21"/>
  <c r="R71" i="21"/>
  <c r="R94" i="21"/>
  <c r="R117" i="21"/>
  <c r="R140" i="21"/>
  <c r="B76" i="21"/>
  <c r="T76" i="21"/>
  <c r="P39" i="23"/>
  <c r="R59" i="23"/>
  <c r="R60" i="23"/>
  <c r="R61" i="23"/>
  <c r="O20" i="23"/>
  <c r="W8" i="23"/>
  <c r="W12" i="23"/>
  <c r="W20" i="23"/>
  <c r="R57" i="23"/>
  <c r="E20" i="23"/>
  <c r="Q12" i="23"/>
  <c r="E36" i="23"/>
  <c r="H36" i="23"/>
  <c r="N38" i="23"/>
  <c r="Q16" i="23"/>
  <c r="E37" i="23"/>
  <c r="E35" i="23"/>
  <c r="E22" i="23"/>
  <c r="Q8" i="23"/>
  <c r="K38" i="23"/>
  <c r="N23" i="23"/>
  <c r="N24" i="23"/>
  <c r="N25" i="23"/>
  <c r="N26" i="23"/>
  <c r="N27" i="23"/>
  <c r="N28" i="23"/>
  <c r="N29" i="23"/>
  <c r="N30" i="23"/>
  <c r="N31" i="23"/>
  <c r="N32" i="23"/>
  <c r="N33" i="23"/>
  <c r="N35" i="23"/>
  <c r="K35" i="23"/>
  <c r="K22" i="23"/>
  <c r="K23" i="23"/>
  <c r="Q18" i="23"/>
  <c r="K36" i="23"/>
  <c r="H35" i="23"/>
  <c r="H22" i="23"/>
  <c r="Q19" i="23"/>
  <c r="R62" i="23"/>
  <c r="R63" i="23"/>
  <c r="R64" i="23"/>
  <c r="R65" i="23"/>
  <c r="R66" i="23"/>
  <c r="R67" i="23"/>
  <c r="R68" i="23"/>
  <c r="R69" i="23"/>
  <c r="H37" i="23"/>
  <c r="Q14" i="23"/>
  <c r="N37" i="23"/>
  <c r="Q13" i="23"/>
  <c r="N36" i="23"/>
  <c r="Q11" i="23"/>
  <c r="H38" i="23"/>
  <c r="H23" i="23"/>
  <c r="H24" i="23"/>
  <c r="H25" i="23"/>
  <c r="H26" i="23"/>
  <c r="H27" i="23"/>
  <c r="H28" i="23"/>
  <c r="H29" i="23"/>
  <c r="H30" i="23"/>
  <c r="H31" i="23"/>
  <c r="H32" i="23"/>
  <c r="H33" i="23"/>
  <c r="K24" i="23"/>
  <c r="K25" i="23"/>
  <c r="K26" i="23"/>
  <c r="K27" i="23"/>
  <c r="K28" i="23"/>
  <c r="K29" i="23"/>
  <c r="K30" i="23"/>
  <c r="K31" i="23"/>
  <c r="K32" i="23"/>
  <c r="K33" i="23"/>
  <c r="Q10" i="23"/>
  <c r="Q15" i="23"/>
  <c r="E23" i="23"/>
  <c r="E24" i="23"/>
  <c r="E25" i="23"/>
  <c r="E26" i="23"/>
  <c r="E27" i="23"/>
  <c r="E28" i="23"/>
  <c r="E29" i="23"/>
  <c r="E30" i="23"/>
  <c r="E31" i="23"/>
  <c r="E32" i="23"/>
  <c r="E33" i="23"/>
  <c r="Q9" i="23"/>
  <c r="E38" i="23"/>
  <c r="Q17" i="23"/>
  <c r="O39" i="23"/>
  <c r="C50" i="21"/>
  <c r="C73" i="21"/>
  <c r="C96" i="21"/>
  <c r="C119" i="21"/>
  <c r="X41" i="23"/>
  <c r="Y38" i="23"/>
  <c r="Y37" i="23"/>
  <c r="Y39" i="23"/>
  <c r="Y40" i="23"/>
  <c r="Y41" i="23"/>
  <c r="W41" i="23"/>
  <c r="B122" i="21"/>
  <c r="T122" i="21"/>
  <c r="B30" i="21"/>
  <c r="T30" i="21"/>
  <c r="B53" i="21"/>
  <c r="T53" i="21"/>
  <c r="B99" i="21"/>
  <c r="T99" i="21"/>
  <c r="K39" i="23"/>
  <c r="Y8" i="23"/>
  <c r="Y12" i="23"/>
  <c r="Y20" i="23"/>
  <c r="Q20" i="23"/>
  <c r="Y30" i="23"/>
  <c r="N39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5" i="23"/>
  <c r="H39" i="23"/>
  <c r="Q37" i="23"/>
  <c r="E39" i="23"/>
  <c r="Q38" i="23"/>
  <c r="Q36" i="23"/>
  <c r="U178" i="20"/>
  <c r="U179" i="20"/>
  <c r="U180" i="20"/>
  <c r="U181" i="20"/>
  <c r="U182" i="20"/>
  <c r="U183" i="20"/>
  <c r="U184" i="20"/>
  <c r="U185" i="20"/>
  <c r="U186" i="20"/>
  <c r="U187" i="20"/>
  <c r="U188" i="20"/>
  <c r="U189" i="20"/>
  <c r="T178" i="20"/>
  <c r="T179" i="20"/>
  <c r="T180" i="20"/>
  <c r="T181" i="20"/>
  <c r="T182" i="20"/>
  <c r="T183" i="20"/>
  <c r="T184" i="20"/>
  <c r="T185" i="20"/>
  <c r="T186" i="20"/>
  <c r="T187" i="20"/>
  <c r="T188" i="20"/>
  <c r="T189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O178" i="20"/>
  <c r="O179" i="20"/>
  <c r="O180" i="20"/>
  <c r="O181" i="20"/>
  <c r="O182" i="20"/>
  <c r="O183" i="20"/>
  <c r="O184" i="20"/>
  <c r="O185" i="20"/>
  <c r="O186" i="20"/>
  <c r="O187" i="20"/>
  <c r="O188" i="20"/>
  <c r="O189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K178" i="20"/>
  <c r="K179" i="20"/>
  <c r="K180" i="20"/>
  <c r="K181" i="20"/>
  <c r="K182" i="20"/>
  <c r="K183" i="20"/>
  <c r="K184" i="20"/>
  <c r="K185" i="20"/>
  <c r="K186" i="20"/>
  <c r="K187" i="20"/>
  <c r="K188" i="20"/>
  <c r="K189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H178" i="20"/>
  <c r="H179" i="20"/>
  <c r="H180" i="20"/>
  <c r="H181" i="20"/>
  <c r="H182" i="20"/>
  <c r="H183" i="20"/>
  <c r="H184" i="20"/>
  <c r="H185" i="20"/>
  <c r="H186" i="20"/>
  <c r="H187" i="20"/>
  <c r="H188" i="20"/>
  <c r="H189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F178" i="20"/>
  <c r="F179" i="20"/>
  <c r="F180" i="20"/>
  <c r="F181" i="20"/>
  <c r="F182" i="20"/>
  <c r="F183" i="20"/>
  <c r="F184" i="20"/>
  <c r="F185" i="20"/>
  <c r="F186" i="20"/>
  <c r="F187" i="20"/>
  <c r="F188" i="20"/>
  <c r="F189" i="20"/>
  <c r="E178" i="20"/>
  <c r="E179" i="20"/>
  <c r="E180" i="20"/>
  <c r="E181" i="20"/>
  <c r="E182" i="20"/>
  <c r="E183" i="20"/>
  <c r="E184" i="20"/>
  <c r="E185" i="20"/>
  <c r="E186" i="20"/>
  <c r="E187" i="20"/>
  <c r="E188" i="20"/>
  <c r="E189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C178" i="20"/>
  <c r="C179" i="20"/>
  <c r="C180" i="20"/>
  <c r="C181" i="20"/>
  <c r="C182" i="20"/>
  <c r="C183" i="20"/>
  <c r="C184" i="20"/>
  <c r="C185" i="20"/>
  <c r="C186" i="20"/>
  <c r="C187" i="20"/>
  <c r="C188" i="20"/>
  <c r="C189" i="20"/>
  <c r="U177" i="20"/>
  <c r="T177" i="20"/>
  <c r="P177" i="20"/>
  <c r="O177" i="20"/>
  <c r="N177" i="20"/>
  <c r="M177" i="20"/>
  <c r="L177" i="20"/>
  <c r="K177" i="20"/>
  <c r="J177" i="20"/>
  <c r="I177" i="20"/>
  <c r="H177" i="20"/>
  <c r="G177" i="20"/>
  <c r="F177" i="20"/>
  <c r="E177" i="20"/>
  <c r="D177" i="20"/>
  <c r="C177" i="20"/>
  <c r="X176" i="20"/>
  <c r="M19" i="20"/>
  <c r="W176" i="20"/>
  <c r="X175" i="20"/>
  <c r="M18" i="20"/>
  <c r="W175" i="20"/>
  <c r="L18" i="20"/>
  <c r="X174" i="20"/>
  <c r="M17" i="20"/>
  <c r="W174" i="20"/>
  <c r="X173" i="20"/>
  <c r="W173" i="20"/>
  <c r="L16" i="20"/>
  <c r="X172" i="20"/>
  <c r="M15" i="20"/>
  <c r="W172" i="20"/>
  <c r="X171" i="20"/>
  <c r="W171" i="20"/>
  <c r="X170" i="20"/>
  <c r="W170" i="20"/>
  <c r="X169" i="20"/>
  <c r="M12" i="20"/>
  <c r="W169" i="20"/>
  <c r="L12" i="20"/>
  <c r="X168" i="20"/>
  <c r="M11" i="20"/>
  <c r="W168" i="20"/>
  <c r="X167" i="20"/>
  <c r="W167" i="20"/>
  <c r="L10" i="20"/>
  <c r="X166" i="20"/>
  <c r="M9" i="20"/>
  <c r="W166" i="20"/>
  <c r="X165" i="20"/>
  <c r="X178" i="20"/>
  <c r="W165" i="20"/>
  <c r="W178" i="20"/>
  <c r="W163" i="20"/>
  <c r="U148" i="20"/>
  <c r="U149" i="20"/>
  <c r="U150" i="20"/>
  <c r="U151" i="20"/>
  <c r="U152" i="20"/>
  <c r="U153" i="20"/>
  <c r="U154" i="20"/>
  <c r="U155" i="20"/>
  <c r="U156" i="20"/>
  <c r="U157" i="20"/>
  <c r="U158" i="20"/>
  <c r="U159" i="20"/>
  <c r="T148" i="20"/>
  <c r="T149" i="20"/>
  <c r="T150" i="20"/>
  <c r="T151" i="20"/>
  <c r="T152" i="20"/>
  <c r="T153" i="20"/>
  <c r="T154" i="20"/>
  <c r="T155" i="20"/>
  <c r="T156" i="20"/>
  <c r="T157" i="20"/>
  <c r="T158" i="20"/>
  <c r="T159" i="20"/>
  <c r="R148" i="20"/>
  <c r="R149" i="20"/>
  <c r="R150" i="20"/>
  <c r="R151" i="20"/>
  <c r="R152" i="20"/>
  <c r="R153" i="20"/>
  <c r="R154" i="20"/>
  <c r="R155" i="20"/>
  <c r="R156" i="20"/>
  <c r="R157" i="20"/>
  <c r="R158" i="20"/>
  <c r="R159" i="20"/>
  <c r="Q148" i="20"/>
  <c r="Q149" i="20"/>
  <c r="Q150" i="20"/>
  <c r="Q151" i="20"/>
  <c r="Q152" i="20"/>
  <c r="Q153" i="20"/>
  <c r="Q154" i="20"/>
  <c r="Q155" i="20"/>
  <c r="Q156" i="20"/>
  <c r="Q157" i="20"/>
  <c r="Q158" i="20"/>
  <c r="Q159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O148" i="20"/>
  <c r="O149" i="20"/>
  <c r="O150" i="20"/>
  <c r="O151" i="20"/>
  <c r="O152" i="20"/>
  <c r="O153" i="20"/>
  <c r="O154" i="20"/>
  <c r="O155" i="20"/>
  <c r="O156" i="20"/>
  <c r="O157" i="20"/>
  <c r="O158" i="20"/>
  <c r="O159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K148" i="20"/>
  <c r="K149" i="20"/>
  <c r="K150" i="20"/>
  <c r="K151" i="20"/>
  <c r="K152" i="20"/>
  <c r="K153" i="20"/>
  <c r="K154" i="20"/>
  <c r="K155" i="20"/>
  <c r="K156" i="20"/>
  <c r="K157" i="20"/>
  <c r="K158" i="20"/>
  <c r="K159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H148" i="20"/>
  <c r="H149" i="20"/>
  <c r="H150" i="20"/>
  <c r="H151" i="20"/>
  <c r="H152" i="20"/>
  <c r="H153" i="20"/>
  <c r="H154" i="20"/>
  <c r="H155" i="20"/>
  <c r="H156" i="20"/>
  <c r="H157" i="20"/>
  <c r="H158" i="20"/>
  <c r="H159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F148" i="20"/>
  <c r="F149" i="20"/>
  <c r="F150" i="20"/>
  <c r="F151" i="20"/>
  <c r="F152" i="20"/>
  <c r="F153" i="20"/>
  <c r="F154" i="20"/>
  <c r="F155" i="20"/>
  <c r="F156" i="20"/>
  <c r="F157" i="20"/>
  <c r="F158" i="20"/>
  <c r="F159" i="20"/>
  <c r="E148" i="20"/>
  <c r="E149" i="20"/>
  <c r="E150" i="20"/>
  <c r="E151" i="20"/>
  <c r="E152" i="20"/>
  <c r="E153" i="20"/>
  <c r="E154" i="20"/>
  <c r="E155" i="20"/>
  <c r="E156" i="20"/>
  <c r="E157" i="20"/>
  <c r="E158" i="20"/>
  <c r="E159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C148" i="20"/>
  <c r="C149" i="20"/>
  <c r="C150" i="20"/>
  <c r="C151" i="20"/>
  <c r="C152" i="20"/>
  <c r="C153" i="20"/>
  <c r="C154" i="20"/>
  <c r="C155" i="20"/>
  <c r="C156" i="20"/>
  <c r="C157" i="20"/>
  <c r="C158" i="20"/>
  <c r="C159" i="20"/>
  <c r="U147" i="20"/>
  <c r="T147" i="20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F147" i="20"/>
  <c r="E147" i="20"/>
  <c r="D147" i="20"/>
  <c r="C147" i="20"/>
  <c r="X146" i="20"/>
  <c r="W146" i="20"/>
  <c r="X145" i="20"/>
  <c r="W145" i="20"/>
  <c r="X144" i="20"/>
  <c r="W144" i="20"/>
  <c r="I17" i="20"/>
  <c r="X143" i="20"/>
  <c r="W143" i="20"/>
  <c r="Y143" i="20"/>
  <c r="K16" i="20"/>
  <c r="X142" i="20"/>
  <c r="W142" i="20"/>
  <c r="X141" i="20"/>
  <c r="J14" i="20"/>
  <c r="W141" i="20"/>
  <c r="Y141" i="20"/>
  <c r="X140" i="20"/>
  <c r="W140" i="20"/>
  <c r="X139" i="20"/>
  <c r="W139" i="20"/>
  <c r="Y139" i="20"/>
  <c r="K12" i="20"/>
  <c r="X138" i="20"/>
  <c r="W138" i="20"/>
  <c r="X137" i="20"/>
  <c r="W137" i="20"/>
  <c r="Y137" i="20"/>
  <c r="K10" i="20"/>
  <c r="X136" i="20"/>
  <c r="W136" i="20"/>
  <c r="X135" i="20"/>
  <c r="X148" i="20"/>
  <c r="W135" i="20"/>
  <c r="Y135" i="20"/>
  <c r="Y148" i="20"/>
  <c r="W133" i="20"/>
  <c r="T118" i="20"/>
  <c r="T119" i="20"/>
  <c r="T120" i="20"/>
  <c r="T121" i="20"/>
  <c r="T122" i="20"/>
  <c r="T123" i="20"/>
  <c r="T124" i="20"/>
  <c r="T125" i="20"/>
  <c r="T126" i="20"/>
  <c r="T127" i="20"/>
  <c r="T128" i="20"/>
  <c r="T129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R118" i="20"/>
  <c r="R119" i="20"/>
  <c r="R120" i="20"/>
  <c r="R121" i="20"/>
  <c r="R122" i="20"/>
  <c r="R123" i="20"/>
  <c r="R124" i="20"/>
  <c r="R125" i="20"/>
  <c r="R126" i="20"/>
  <c r="R127" i="20"/>
  <c r="R128" i="20"/>
  <c r="R129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K118" i="20"/>
  <c r="K119" i="20"/>
  <c r="K120" i="20"/>
  <c r="K121" i="20"/>
  <c r="K122" i="20"/>
  <c r="K123" i="20"/>
  <c r="K124" i="20"/>
  <c r="K125" i="20"/>
  <c r="K126" i="20"/>
  <c r="K127" i="20"/>
  <c r="K128" i="20"/>
  <c r="K129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H118" i="20"/>
  <c r="H119" i="20"/>
  <c r="H120" i="20"/>
  <c r="H121" i="20"/>
  <c r="H122" i="20"/>
  <c r="H123" i="20"/>
  <c r="H124" i="20"/>
  <c r="H125" i="20"/>
  <c r="H126" i="20"/>
  <c r="H127" i="20"/>
  <c r="H128" i="20"/>
  <c r="H129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E118" i="20"/>
  <c r="E119" i="20"/>
  <c r="E120" i="20"/>
  <c r="E121" i="20"/>
  <c r="E122" i="20"/>
  <c r="E123" i="20"/>
  <c r="E124" i="20"/>
  <c r="E125" i="20"/>
  <c r="E126" i="20"/>
  <c r="E127" i="20"/>
  <c r="E128" i="20"/>
  <c r="E129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C118" i="20"/>
  <c r="C119" i="20"/>
  <c r="C120" i="20"/>
  <c r="C121" i="20"/>
  <c r="C122" i="20"/>
  <c r="C123" i="20"/>
  <c r="C124" i="20"/>
  <c r="C125" i="20"/>
  <c r="C126" i="20"/>
  <c r="C127" i="20"/>
  <c r="C128" i="20"/>
  <c r="C129" i="20"/>
  <c r="T117" i="20"/>
  <c r="S117" i="20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F117" i="20"/>
  <c r="E117" i="20"/>
  <c r="D117" i="20"/>
  <c r="C117" i="20"/>
  <c r="X116" i="20"/>
  <c r="W116" i="20"/>
  <c r="X115" i="20"/>
  <c r="G18" i="20"/>
  <c r="W115" i="20"/>
  <c r="X114" i="20"/>
  <c r="W114" i="20"/>
  <c r="X113" i="20"/>
  <c r="G16" i="20"/>
  <c r="W113" i="20"/>
  <c r="X112" i="20"/>
  <c r="G15" i="20"/>
  <c r="W112" i="20"/>
  <c r="F15" i="20"/>
  <c r="X111" i="20"/>
  <c r="W111" i="20"/>
  <c r="X110" i="20"/>
  <c r="W110" i="20"/>
  <c r="F13" i="20"/>
  <c r="X109" i="20"/>
  <c r="G12" i="20"/>
  <c r="W109" i="20"/>
  <c r="X108" i="20"/>
  <c r="W108" i="20"/>
  <c r="X107" i="20"/>
  <c r="G10" i="20"/>
  <c r="W107" i="20"/>
  <c r="X106" i="20"/>
  <c r="W106" i="20"/>
  <c r="X105" i="20"/>
  <c r="X118" i="20"/>
  <c r="W105" i="20"/>
  <c r="W103" i="20"/>
  <c r="U88" i="20"/>
  <c r="U89" i="20"/>
  <c r="U90" i="20"/>
  <c r="U91" i="20"/>
  <c r="U92" i="20"/>
  <c r="U93" i="20"/>
  <c r="U94" i="20"/>
  <c r="U95" i="20"/>
  <c r="U96" i="20"/>
  <c r="U97" i="20"/>
  <c r="U98" i="20"/>
  <c r="U99" i="20"/>
  <c r="T88" i="20"/>
  <c r="T89" i="20"/>
  <c r="T90" i="20"/>
  <c r="T91" i="20"/>
  <c r="T92" i="20"/>
  <c r="T93" i="20"/>
  <c r="T94" i="20"/>
  <c r="T95" i="20"/>
  <c r="T96" i="20"/>
  <c r="T97" i="20"/>
  <c r="T98" i="20"/>
  <c r="T99" i="20"/>
  <c r="R88" i="20"/>
  <c r="R89" i="20"/>
  <c r="R90" i="20"/>
  <c r="R91" i="20"/>
  <c r="R92" i="20"/>
  <c r="R93" i="20"/>
  <c r="R94" i="20"/>
  <c r="R95" i="20"/>
  <c r="R96" i="20"/>
  <c r="R97" i="20"/>
  <c r="R98" i="20"/>
  <c r="R99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E88" i="20"/>
  <c r="E89" i="20"/>
  <c r="E90" i="20"/>
  <c r="E91" i="20"/>
  <c r="E92" i="20"/>
  <c r="E93" i="20"/>
  <c r="E94" i="20"/>
  <c r="E95" i="20"/>
  <c r="E96" i="20"/>
  <c r="E97" i="20"/>
  <c r="E98" i="20"/>
  <c r="E99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C88" i="20"/>
  <c r="C89" i="20"/>
  <c r="C90" i="20"/>
  <c r="C91" i="20"/>
  <c r="C92" i="20"/>
  <c r="C93" i="20"/>
  <c r="C94" i="20"/>
  <c r="C95" i="20"/>
  <c r="C96" i="20"/>
  <c r="C97" i="20"/>
  <c r="C98" i="20"/>
  <c r="C99" i="20"/>
  <c r="U87" i="20"/>
  <c r="T87" i="20"/>
  <c r="R87" i="20"/>
  <c r="Q87" i="20"/>
  <c r="P87" i="20"/>
  <c r="O87" i="20"/>
  <c r="N87" i="20"/>
  <c r="M87" i="20"/>
  <c r="L87" i="20"/>
  <c r="K87" i="20"/>
  <c r="J87" i="20"/>
  <c r="I87" i="20"/>
  <c r="H87" i="20"/>
  <c r="G87" i="20"/>
  <c r="F87" i="20"/>
  <c r="E87" i="20"/>
  <c r="D87" i="20"/>
  <c r="C87" i="20"/>
  <c r="X86" i="20"/>
  <c r="W86" i="20"/>
  <c r="X85" i="20"/>
  <c r="W85" i="20"/>
  <c r="X84" i="20"/>
  <c r="W84" i="20"/>
  <c r="X83" i="20"/>
  <c r="W83" i="20"/>
  <c r="X82" i="20"/>
  <c r="W82" i="20"/>
  <c r="X81" i="20"/>
  <c r="W81" i="20"/>
  <c r="X80" i="20"/>
  <c r="W80" i="20"/>
  <c r="X79" i="20"/>
  <c r="W79" i="20"/>
  <c r="X78" i="20"/>
  <c r="W78" i="20"/>
  <c r="X77" i="20"/>
  <c r="W77" i="20"/>
  <c r="Y77" i="20"/>
  <c r="X76" i="20"/>
  <c r="W76" i="20"/>
  <c r="X75" i="20"/>
  <c r="X88" i="20"/>
  <c r="W75" i="20"/>
  <c r="Y75" i="20"/>
  <c r="Y88" i="20"/>
  <c r="W73" i="20"/>
  <c r="U58" i="20"/>
  <c r="U59" i="20"/>
  <c r="U60" i="20"/>
  <c r="U61" i="20"/>
  <c r="U62" i="20"/>
  <c r="U63" i="20"/>
  <c r="U64" i="20"/>
  <c r="U65" i="20"/>
  <c r="U66" i="20"/>
  <c r="U67" i="20"/>
  <c r="U68" i="20"/>
  <c r="U69" i="20"/>
  <c r="T58" i="20"/>
  <c r="T59" i="20"/>
  <c r="T60" i="20"/>
  <c r="T61" i="20"/>
  <c r="T62" i="20"/>
  <c r="T63" i="20"/>
  <c r="T64" i="20"/>
  <c r="T65" i="20"/>
  <c r="T66" i="20"/>
  <c r="T67" i="20"/>
  <c r="T68" i="20"/>
  <c r="T69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E58" i="20"/>
  <c r="E59" i="20"/>
  <c r="E60" i="20"/>
  <c r="E61" i="20"/>
  <c r="E62" i="20"/>
  <c r="E63" i="20"/>
  <c r="E64" i="20"/>
  <c r="E65" i="20"/>
  <c r="E66" i="20"/>
  <c r="E67" i="20"/>
  <c r="E68" i="20"/>
  <c r="E69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C58" i="20"/>
  <c r="C59" i="20"/>
  <c r="C60" i="20"/>
  <c r="C61" i="20"/>
  <c r="C62" i="20"/>
  <c r="C63" i="20"/>
  <c r="C64" i="20"/>
  <c r="C65" i="20"/>
  <c r="C66" i="20"/>
  <c r="C67" i="20"/>
  <c r="C68" i="20"/>
  <c r="C69" i="20"/>
  <c r="U57" i="20"/>
  <c r="T57" i="20"/>
  <c r="S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X56" i="20"/>
  <c r="W56" i="20"/>
  <c r="Y56" i="20"/>
  <c r="E19" i="20"/>
  <c r="X55" i="20"/>
  <c r="D18" i="20"/>
  <c r="W55" i="20"/>
  <c r="X54" i="20"/>
  <c r="D17" i="20"/>
  <c r="W54" i="20"/>
  <c r="Y54" i="20"/>
  <c r="X53" i="20"/>
  <c r="D16" i="20"/>
  <c r="W53" i="20"/>
  <c r="X52" i="20"/>
  <c r="W52" i="20"/>
  <c r="Y52" i="20"/>
  <c r="X51" i="20"/>
  <c r="D14" i="20"/>
  <c r="W51" i="20"/>
  <c r="X50" i="20"/>
  <c r="W50" i="20"/>
  <c r="Y50" i="20"/>
  <c r="E13" i="20"/>
  <c r="X49" i="20"/>
  <c r="D12" i="20"/>
  <c r="W49" i="20"/>
  <c r="X48" i="20"/>
  <c r="W48" i="20"/>
  <c r="Y48" i="20"/>
  <c r="E11" i="20"/>
  <c r="X47" i="20"/>
  <c r="W47" i="20"/>
  <c r="X46" i="20"/>
  <c r="W46" i="20"/>
  <c r="Y46" i="20"/>
  <c r="E9" i="20"/>
  <c r="X45" i="20"/>
  <c r="X58" i="20"/>
  <c r="W45" i="20"/>
  <c r="W58" i="20"/>
  <c r="W43" i="20"/>
  <c r="R38" i="20"/>
  <c r="R37" i="20"/>
  <c r="R36" i="20"/>
  <c r="R35" i="20"/>
  <c r="T25" i="20"/>
  <c r="R22" i="20"/>
  <c r="R23" i="20"/>
  <c r="R24" i="20"/>
  <c r="R25" i="20"/>
  <c r="R26" i="20"/>
  <c r="R27" i="20"/>
  <c r="R28" i="20"/>
  <c r="R29" i="20"/>
  <c r="R30" i="20"/>
  <c r="R31" i="20"/>
  <c r="R32" i="20"/>
  <c r="R33" i="20"/>
  <c r="R20" i="20"/>
  <c r="Y19" i="20"/>
  <c r="L19" i="20"/>
  <c r="J19" i="20"/>
  <c r="I19" i="20"/>
  <c r="G19" i="20"/>
  <c r="F19" i="20"/>
  <c r="D19" i="20"/>
  <c r="C19" i="20"/>
  <c r="Y18" i="20"/>
  <c r="J18" i="20"/>
  <c r="I18" i="20"/>
  <c r="F18" i="20"/>
  <c r="C18" i="20"/>
  <c r="Y17" i="20"/>
  <c r="L17" i="20"/>
  <c r="J17" i="20"/>
  <c r="G17" i="20"/>
  <c r="F17" i="20"/>
  <c r="E17" i="20"/>
  <c r="Y16" i="20"/>
  <c r="M16" i="20"/>
  <c r="J16" i="20"/>
  <c r="I16" i="20"/>
  <c r="F16" i="20"/>
  <c r="C16" i="20"/>
  <c r="L15" i="20"/>
  <c r="J15" i="20"/>
  <c r="I15" i="20"/>
  <c r="E15" i="20"/>
  <c r="D15" i="20"/>
  <c r="M14" i="20"/>
  <c r="L14" i="20"/>
  <c r="K14" i="20"/>
  <c r="G14" i="20"/>
  <c r="F14" i="20"/>
  <c r="C14" i="20"/>
  <c r="M13" i="20"/>
  <c r="L13" i="20"/>
  <c r="J13" i="20"/>
  <c r="I13" i="20"/>
  <c r="G13" i="20"/>
  <c r="D13" i="20"/>
  <c r="C13" i="20"/>
  <c r="J12" i="20"/>
  <c r="F12" i="20"/>
  <c r="C12" i="20"/>
  <c r="L11" i="20"/>
  <c r="J11" i="20"/>
  <c r="I11" i="20"/>
  <c r="G11" i="20"/>
  <c r="F11" i="20"/>
  <c r="D11" i="20"/>
  <c r="C11" i="20"/>
  <c r="M10" i="20"/>
  <c r="J10" i="20"/>
  <c r="I10" i="20"/>
  <c r="F10" i="20"/>
  <c r="D10" i="20"/>
  <c r="C10" i="20"/>
  <c r="L9" i="20"/>
  <c r="J9" i="20"/>
  <c r="I9" i="20"/>
  <c r="G9" i="20"/>
  <c r="F9" i="20"/>
  <c r="D9" i="20"/>
  <c r="C9" i="20"/>
  <c r="M8" i="20"/>
  <c r="J8" i="20"/>
  <c r="I8" i="20"/>
  <c r="F8" i="20"/>
  <c r="D8" i="20"/>
  <c r="C8" i="20"/>
  <c r="U2" i="20"/>
  <c r="R2" i="20"/>
  <c r="G8" i="20"/>
  <c r="K8" i="20"/>
  <c r="I14" i="20"/>
  <c r="O14" i="20"/>
  <c r="C17" i="20"/>
  <c r="L8" i="20"/>
  <c r="I12" i="20"/>
  <c r="O12" i="20"/>
  <c r="C15" i="20"/>
  <c r="C37" i="20"/>
  <c r="Y105" i="20"/>
  <c r="Y107" i="20"/>
  <c r="H10" i="20"/>
  <c r="Y109" i="20"/>
  <c r="H12" i="20"/>
  <c r="Y111" i="20"/>
  <c r="H14" i="20"/>
  <c r="Y166" i="20"/>
  <c r="N9" i="20"/>
  <c r="Q39" i="23"/>
  <c r="R39" i="20"/>
  <c r="W177" i="20"/>
  <c r="X177" i="20"/>
  <c r="M20" i="20"/>
  <c r="X11" i="20"/>
  <c r="X147" i="20"/>
  <c r="J20" i="20"/>
  <c r="X10" i="20"/>
  <c r="W147" i="20"/>
  <c r="W117" i="20"/>
  <c r="X117" i="20"/>
  <c r="G20" i="20"/>
  <c r="X9" i="20"/>
  <c r="X87" i="20"/>
  <c r="W87" i="20"/>
  <c r="W57" i="20"/>
  <c r="C20" i="20"/>
  <c r="X57" i="20"/>
  <c r="D20" i="20"/>
  <c r="X8" i="20"/>
  <c r="X12" i="20"/>
  <c r="X20" i="20"/>
  <c r="C35" i="20"/>
  <c r="C22" i="20"/>
  <c r="G35" i="20"/>
  <c r="G22" i="20"/>
  <c r="I35" i="20"/>
  <c r="I22" i="20"/>
  <c r="K22" i="20"/>
  <c r="M35" i="20"/>
  <c r="M22" i="20"/>
  <c r="O8" i="20"/>
  <c r="C23" i="20"/>
  <c r="G23" i="20"/>
  <c r="M23" i="20"/>
  <c r="O9" i="20"/>
  <c r="C24" i="20"/>
  <c r="M24" i="20"/>
  <c r="O10" i="20"/>
  <c r="C36" i="20"/>
  <c r="G36" i="20"/>
  <c r="M36" i="20"/>
  <c r="O11" i="20"/>
  <c r="O13" i="20"/>
  <c r="D37" i="20"/>
  <c r="F37" i="20"/>
  <c r="J37" i="20"/>
  <c r="L37" i="20"/>
  <c r="P14" i="20"/>
  <c r="O15" i="20"/>
  <c r="P16" i="20"/>
  <c r="C38" i="20"/>
  <c r="W37" i="20"/>
  <c r="G38" i="20"/>
  <c r="X38" i="20"/>
  <c r="I38" i="20"/>
  <c r="W39" i="20"/>
  <c r="M38" i="20"/>
  <c r="X40" i="20"/>
  <c r="O17" i="20"/>
  <c r="P18" i="20"/>
  <c r="O19" i="20"/>
  <c r="R46" i="20"/>
  <c r="R48" i="20"/>
  <c r="R50" i="20"/>
  <c r="R52" i="20"/>
  <c r="R54" i="20"/>
  <c r="R56" i="20"/>
  <c r="Y57" i="20"/>
  <c r="X89" i="20"/>
  <c r="X90" i="20"/>
  <c r="X91" i="20"/>
  <c r="X92" i="20"/>
  <c r="X93" i="20"/>
  <c r="X94" i="20"/>
  <c r="X95" i="20"/>
  <c r="X96" i="20"/>
  <c r="X97" i="20"/>
  <c r="X98" i="20"/>
  <c r="X99" i="20"/>
  <c r="W2" i="20"/>
  <c r="T19" i="20"/>
  <c r="D35" i="20"/>
  <c r="D22" i="20"/>
  <c r="F35" i="20"/>
  <c r="F22" i="20"/>
  <c r="J35" i="20"/>
  <c r="J22" i="20"/>
  <c r="L35" i="20"/>
  <c r="L22" i="20"/>
  <c r="P8" i="20"/>
  <c r="F23" i="20"/>
  <c r="J23" i="20"/>
  <c r="L23" i="20"/>
  <c r="P9" i="20"/>
  <c r="F24" i="20"/>
  <c r="J24" i="20"/>
  <c r="P10" i="20"/>
  <c r="D36" i="20"/>
  <c r="F36" i="20"/>
  <c r="F25" i="20"/>
  <c r="J36" i="20"/>
  <c r="L36" i="20"/>
  <c r="P11" i="20"/>
  <c r="P12" i="20"/>
  <c r="P13" i="20"/>
  <c r="G37" i="20"/>
  <c r="I37" i="20"/>
  <c r="M37" i="20"/>
  <c r="P15" i="20"/>
  <c r="O16" i="20"/>
  <c r="D38" i="20"/>
  <c r="X37" i="20"/>
  <c r="F38" i="20"/>
  <c r="W38" i="20"/>
  <c r="J38" i="20"/>
  <c r="X39" i="20"/>
  <c r="L38" i="20"/>
  <c r="W40" i="20"/>
  <c r="P17" i="20"/>
  <c r="T17" i="20"/>
  <c r="O18" i="20"/>
  <c r="P19" i="20"/>
  <c r="X59" i="20"/>
  <c r="X60" i="20"/>
  <c r="X61" i="20"/>
  <c r="X62" i="20"/>
  <c r="X63" i="20"/>
  <c r="X64" i="20"/>
  <c r="X65" i="20"/>
  <c r="X66" i="20"/>
  <c r="X67" i="20"/>
  <c r="X68" i="20"/>
  <c r="X69" i="20"/>
  <c r="W59" i="20"/>
  <c r="W60" i="20"/>
  <c r="W61" i="20"/>
  <c r="W62" i="20"/>
  <c r="W63" i="20"/>
  <c r="W64" i="20"/>
  <c r="W65" i="20"/>
  <c r="W66" i="20"/>
  <c r="W67" i="20"/>
  <c r="W68" i="20"/>
  <c r="W69" i="20"/>
  <c r="Y76" i="20"/>
  <c r="Y89" i="20"/>
  <c r="Y90" i="20"/>
  <c r="Y78" i="20"/>
  <c r="Y80" i="20"/>
  <c r="Y82" i="20"/>
  <c r="Y84" i="20"/>
  <c r="Y86" i="20"/>
  <c r="W88" i="20"/>
  <c r="W89" i="20"/>
  <c r="W90" i="20"/>
  <c r="W91" i="20"/>
  <c r="W92" i="20"/>
  <c r="W93" i="20"/>
  <c r="W94" i="20"/>
  <c r="W95" i="20"/>
  <c r="W96" i="20"/>
  <c r="W97" i="20"/>
  <c r="W98" i="20"/>
  <c r="W99" i="20"/>
  <c r="Y45" i="20"/>
  <c r="Y47" i="20"/>
  <c r="Y49" i="20"/>
  <c r="Y51" i="20"/>
  <c r="Y53" i="20"/>
  <c r="Y55" i="20"/>
  <c r="Y79" i="20"/>
  <c r="Y81" i="20"/>
  <c r="Y83" i="20"/>
  <c r="Y85" i="20"/>
  <c r="X119" i="20"/>
  <c r="X120" i="20"/>
  <c r="X121" i="20"/>
  <c r="X122" i="20"/>
  <c r="X123" i="20"/>
  <c r="X124" i="20"/>
  <c r="X125" i="20"/>
  <c r="X126" i="20"/>
  <c r="X127" i="20"/>
  <c r="X128" i="20"/>
  <c r="X129" i="20"/>
  <c r="Y106" i="20"/>
  <c r="Y108" i="20"/>
  <c r="Y110" i="20"/>
  <c r="Y112" i="20"/>
  <c r="Y114" i="20"/>
  <c r="Y116" i="20"/>
  <c r="W118" i="20"/>
  <c r="W119" i="20"/>
  <c r="W120" i="20"/>
  <c r="W121" i="20"/>
  <c r="W122" i="20"/>
  <c r="W123" i="20"/>
  <c r="W124" i="20"/>
  <c r="W125" i="20"/>
  <c r="W126" i="20"/>
  <c r="W127" i="20"/>
  <c r="W128" i="20"/>
  <c r="W129" i="20"/>
  <c r="X149" i="20"/>
  <c r="X150" i="20"/>
  <c r="X151" i="20"/>
  <c r="X152" i="20"/>
  <c r="X153" i="20"/>
  <c r="X154" i="20"/>
  <c r="X155" i="20"/>
  <c r="X156" i="20"/>
  <c r="X157" i="20"/>
  <c r="X158" i="20"/>
  <c r="X159" i="20"/>
  <c r="Y113" i="20"/>
  <c r="Y115" i="20"/>
  <c r="Y136" i="20"/>
  <c r="Y138" i="20"/>
  <c r="Y140" i="20"/>
  <c r="Y142" i="20"/>
  <c r="Y144" i="20"/>
  <c r="Y146" i="20"/>
  <c r="W148" i="20"/>
  <c r="W149" i="20"/>
  <c r="W150" i="20"/>
  <c r="W151" i="20"/>
  <c r="W152" i="20"/>
  <c r="W153" i="20"/>
  <c r="W154" i="20"/>
  <c r="W155" i="20"/>
  <c r="W156" i="20"/>
  <c r="W157" i="20"/>
  <c r="W158" i="20"/>
  <c r="W159" i="20"/>
  <c r="Y145" i="20"/>
  <c r="X179" i="20"/>
  <c r="X180" i="20"/>
  <c r="X181" i="20"/>
  <c r="X182" i="20"/>
  <c r="X183" i="20"/>
  <c r="X184" i="20"/>
  <c r="X185" i="20"/>
  <c r="X186" i="20"/>
  <c r="X187" i="20"/>
  <c r="X188" i="20"/>
  <c r="X189" i="20"/>
  <c r="Y165" i="20"/>
  <c r="Y167" i="20"/>
  <c r="Y169" i="20"/>
  <c r="Y171" i="20"/>
  <c r="Y173" i="20"/>
  <c r="Y175" i="20"/>
  <c r="W179" i="20"/>
  <c r="W180" i="20"/>
  <c r="W181" i="20"/>
  <c r="W182" i="20"/>
  <c r="W183" i="20"/>
  <c r="W184" i="20"/>
  <c r="W185" i="20"/>
  <c r="W186" i="20"/>
  <c r="W187" i="20"/>
  <c r="W188" i="20"/>
  <c r="W189" i="20"/>
  <c r="Y168" i="20"/>
  <c r="Y170" i="20"/>
  <c r="Y172" i="20"/>
  <c r="Y174" i="20"/>
  <c r="Y176" i="20"/>
  <c r="X56" i="18"/>
  <c r="W56" i="18"/>
  <c r="Y56" i="18"/>
  <c r="X55" i="18"/>
  <c r="W55" i="18"/>
  <c r="Y55" i="18"/>
  <c r="X54" i="18"/>
  <c r="W54" i="18"/>
  <c r="Y54" i="18"/>
  <c r="X53" i="18"/>
  <c r="W53" i="18"/>
  <c r="Y53" i="18"/>
  <c r="X52" i="18"/>
  <c r="W52" i="18"/>
  <c r="Y52" i="18"/>
  <c r="X51" i="18"/>
  <c r="W51" i="18"/>
  <c r="X50" i="18"/>
  <c r="W50" i="18"/>
  <c r="Y50" i="18"/>
  <c r="X49" i="18"/>
  <c r="W49" i="18"/>
  <c r="Y49" i="18"/>
  <c r="X48" i="18"/>
  <c r="W48" i="18"/>
  <c r="Y48" i="18"/>
  <c r="X47" i="18"/>
  <c r="W47" i="18"/>
  <c r="X46" i="18"/>
  <c r="W46" i="18"/>
  <c r="X45" i="18"/>
  <c r="W45" i="18"/>
  <c r="J57" i="18"/>
  <c r="I57" i="18"/>
  <c r="O28" i="15"/>
  <c r="L24" i="20"/>
  <c r="L146" i="24"/>
  <c r="L124" i="21"/>
  <c r="D145" i="24"/>
  <c r="D123" i="21"/>
  <c r="C25" i="20"/>
  <c r="C147" i="24"/>
  <c r="C158" i="24"/>
  <c r="C125" i="21"/>
  <c r="C136" i="21"/>
  <c r="G24" i="20"/>
  <c r="G146" i="24"/>
  <c r="G124" i="21"/>
  <c r="G145" i="24"/>
  <c r="G123" i="21"/>
  <c r="F26" i="20"/>
  <c r="F148" i="24"/>
  <c r="F126" i="21"/>
  <c r="J147" i="24"/>
  <c r="J158" i="24"/>
  <c r="J125" i="21"/>
  <c r="J136" i="21"/>
  <c r="J146" i="24"/>
  <c r="J124" i="21"/>
  <c r="L145" i="24"/>
  <c r="L123" i="21"/>
  <c r="C146" i="24"/>
  <c r="C124" i="21"/>
  <c r="K145" i="24"/>
  <c r="K123" i="21"/>
  <c r="F147" i="24"/>
  <c r="F158" i="24"/>
  <c r="F125" i="21"/>
  <c r="F136" i="21"/>
  <c r="F124" i="21"/>
  <c r="F146" i="24"/>
  <c r="F145" i="24"/>
  <c r="F123" i="21"/>
  <c r="I36" i="20"/>
  <c r="I39" i="20"/>
  <c r="M25" i="20"/>
  <c r="M147" i="24"/>
  <c r="M158" i="24"/>
  <c r="M125" i="21"/>
  <c r="M136" i="21"/>
  <c r="M146" i="24"/>
  <c r="M124" i="21"/>
  <c r="I145" i="24"/>
  <c r="I123" i="21"/>
  <c r="C145" i="24"/>
  <c r="C123" i="21"/>
  <c r="J25" i="20"/>
  <c r="D23" i="20"/>
  <c r="J145" i="24"/>
  <c r="J123" i="21"/>
  <c r="P20" i="20"/>
  <c r="I23" i="20"/>
  <c r="M145" i="24"/>
  <c r="M123" i="21"/>
  <c r="Y118" i="20"/>
  <c r="H8" i="20"/>
  <c r="H22" i="20"/>
  <c r="Y177" i="20"/>
  <c r="N20" i="20"/>
  <c r="Y11" i="20"/>
  <c r="L20" i="20"/>
  <c r="W11" i="20"/>
  <c r="Y147" i="20"/>
  <c r="K20" i="20"/>
  <c r="Y10" i="20"/>
  <c r="I20" i="20"/>
  <c r="W10" i="20"/>
  <c r="Y117" i="20"/>
  <c r="H20" i="20"/>
  <c r="Y9" i="20"/>
  <c r="F20" i="20"/>
  <c r="W9" i="20"/>
  <c r="Y87" i="20"/>
  <c r="O20" i="20"/>
  <c r="W8" i="20"/>
  <c r="W12" i="20"/>
  <c r="W20" i="20"/>
  <c r="N15" i="20"/>
  <c r="N12" i="20"/>
  <c r="K19" i="20"/>
  <c r="K15" i="20"/>
  <c r="R55" i="20"/>
  <c r="E18" i="20"/>
  <c r="R51" i="20"/>
  <c r="E14" i="20"/>
  <c r="R47" i="20"/>
  <c r="E10" i="20"/>
  <c r="Y91" i="20"/>
  <c r="Y92" i="20"/>
  <c r="Y93" i="20"/>
  <c r="Y94" i="20"/>
  <c r="Y95" i="20"/>
  <c r="Y96" i="20"/>
  <c r="Y97" i="20"/>
  <c r="Y98" i="20"/>
  <c r="Y99" i="20"/>
  <c r="P35" i="20"/>
  <c r="P22" i="20"/>
  <c r="L39" i="20"/>
  <c r="J39" i="20"/>
  <c r="F39" i="20"/>
  <c r="D39" i="20"/>
  <c r="R57" i="20"/>
  <c r="E20" i="20"/>
  <c r="T18" i="20"/>
  <c r="W41" i="20"/>
  <c r="T16" i="20"/>
  <c r="O36" i="20"/>
  <c r="O35" i="20"/>
  <c r="O22" i="20"/>
  <c r="M39" i="20"/>
  <c r="G39" i="20"/>
  <c r="C39" i="20"/>
  <c r="N19" i="20"/>
  <c r="N11" i="20"/>
  <c r="N16" i="20"/>
  <c r="Y178" i="20"/>
  <c r="Y179" i="20"/>
  <c r="Y180" i="20"/>
  <c r="Y181" i="20"/>
  <c r="Y182" i="20"/>
  <c r="Y183" i="20"/>
  <c r="Y184" i="20"/>
  <c r="Y185" i="20"/>
  <c r="Y186" i="20"/>
  <c r="Y187" i="20"/>
  <c r="Y188" i="20"/>
  <c r="Y189" i="20"/>
  <c r="N8" i="20"/>
  <c r="K11" i="20"/>
  <c r="H18" i="20"/>
  <c r="H17" i="20"/>
  <c r="H11" i="20"/>
  <c r="N17" i="20"/>
  <c r="N13" i="20"/>
  <c r="N18" i="20"/>
  <c r="N14" i="20"/>
  <c r="N10" i="20"/>
  <c r="K18" i="20"/>
  <c r="K17" i="20"/>
  <c r="K13" i="20"/>
  <c r="Y149" i="20"/>
  <c r="Y150" i="20"/>
  <c r="Y151" i="20"/>
  <c r="Y152" i="20"/>
  <c r="Y153" i="20"/>
  <c r="Y154" i="20"/>
  <c r="Y155" i="20"/>
  <c r="Y156" i="20"/>
  <c r="Y157" i="20"/>
  <c r="Y158" i="20"/>
  <c r="Y159" i="20"/>
  <c r="K9" i="20"/>
  <c r="H16" i="20"/>
  <c r="H19" i="20"/>
  <c r="H15" i="20"/>
  <c r="H13" i="20"/>
  <c r="Y119" i="20"/>
  <c r="Y120" i="20"/>
  <c r="Y121" i="20"/>
  <c r="Y122" i="20"/>
  <c r="Y123" i="20"/>
  <c r="Y124" i="20"/>
  <c r="Y125" i="20"/>
  <c r="Y126" i="20"/>
  <c r="Y127" i="20"/>
  <c r="Y128" i="20"/>
  <c r="Y129" i="20"/>
  <c r="H9" i="20"/>
  <c r="R53" i="20"/>
  <c r="E16" i="20"/>
  <c r="R49" i="20"/>
  <c r="E12" i="20"/>
  <c r="Y58" i="20"/>
  <c r="Y59" i="20"/>
  <c r="Y60" i="20"/>
  <c r="Y61" i="20"/>
  <c r="Y62" i="20"/>
  <c r="Y63" i="20"/>
  <c r="Y64" i="20"/>
  <c r="Y65" i="20"/>
  <c r="Y66" i="20"/>
  <c r="Y67" i="20"/>
  <c r="Y68" i="20"/>
  <c r="Y69" i="20"/>
  <c r="R45" i="20"/>
  <c r="R58" i="20"/>
  <c r="R59" i="20"/>
  <c r="E8" i="20"/>
  <c r="P38" i="20"/>
  <c r="X41" i="20"/>
  <c r="O37" i="20"/>
  <c r="P36" i="20"/>
  <c r="T7" i="20"/>
  <c r="O38" i="20"/>
  <c r="P37" i="20"/>
  <c r="Y47" i="18"/>
  <c r="Y51" i="18"/>
  <c r="Y46" i="18"/>
  <c r="R87" i="10"/>
  <c r="Q87" i="10"/>
  <c r="J27" i="15"/>
  <c r="P87" i="10"/>
  <c r="O87" i="10"/>
  <c r="I27" i="15"/>
  <c r="N87" i="10"/>
  <c r="M87" i="10"/>
  <c r="H27" i="15"/>
  <c r="L87" i="10"/>
  <c r="K87" i="10"/>
  <c r="G27" i="15"/>
  <c r="J87" i="10"/>
  <c r="I87" i="10"/>
  <c r="F27" i="15"/>
  <c r="H87" i="10"/>
  <c r="G87" i="10"/>
  <c r="E27" i="15"/>
  <c r="F87" i="10"/>
  <c r="E87" i="10"/>
  <c r="D27" i="15"/>
  <c r="C87" i="10"/>
  <c r="J26" i="20"/>
  <c r="J148" i="24"/>
  <c r="J126" i="21"/>
  <c r="O23" i="20"/>
  <c r="O145" i="24"/>
  <c r="O123" i="21"/>
  <c r="P23" i="20"/>
  <c r="P145" i="24"/>
  <c r="P123" i="21"/>
  <c r="M26" i="20"/>
  <c r="M148" i="24"/>
  <c r="M126" i="21"/>
  <c r="F27" i="20"/>
  <c r="F149" i="24"/>
  <c r="F127" i="21"/>
  <c r="C26" i="20"/>
  <c r="C148" i="24"/>
  <c r="C126" i="21"/>
  <c r="G25" i="20"/>
  <c r="G147" i="24"/>
  <c r="G158" i="24"/>
  <c r="G125" i="21"/>
  <c r="G136" i="21"/>
  <c r="L25" i="20"/>
  <c r="L147" i="24"/>
  <c r="L158" i="24"/>
  <c r="L125" i="21"/>
  <c r="L136" i="21"/>
  <c r="H145" i="24"/>
  <c r="H123" i="21"/>
  <c r="I146" i="24"/>
  <c r="I124" i="21"/>
  <c r="I24" i="20"/>
  <c r="D24" i="20"/>
  <c r="D146" i="24"/>
  <c r="D124" i="21"/>
  <c r="Q12" i="20"/>
  <c r="E36" i="20"/>
  <c r="H23" i="20"/>
  <c r="Q9" i="20"/>
  <c r="H35" i="20"/>
  <c r="Q13" i="20"/>
  <c r="H37" i="20"/>
  <c r="Q15" i="20"/>
  <c r="Q19" i="20"/>
  <c r="K23" i="20"/>
  <c r="K35" i="20"/>
  <c r="K38" i="20"/>
  <c r="Y39" i="20"/>
  <c r="N37" i="20"/>
  <c r="N38" i="20"/>
  <c r="Y40" i="20"/>
  <c r="O39" i="20"/>
  <c r="P39" i="20"/>
  <c r="Q10" i="20"/>
  <c r="Q18" i="20"/>
  <c r="E38" i="20"/>
  <c r="Y37" i="20"/>
  <c r="K37" i="20"/>
  <c r="B164" i="20"/>
  <c r="B134" i="20"/>
  <c r="B104" i="20"/>
  <c r="B44" i="20"/>
  <c r="B74" i="20"/>
  <c r="B7" i="20"/>
  <c r="E35" i="20"/>
  <c r="E22" i="20"/>
  <c r="Q8" i="20"/>
  <c r="Q16" i="20"/>
  <c r="H36" i="20"/>
  <c r="Q11" i="20"/>
  <c r="H38" i="20"/>
  <c r="Y38" i="20"/>
  <c r="Q17" i="20"/>
  <c r="K36" i="20"/>
  <c r="N35" i="20"/>
  <c r="N22" i="20"/>
  <c r="N36" i="20"/>
  <c r="Y8" i="20"/>
  <c r="Y12" i="20"/>
  <c r="Y20" i="20"/>
  <c r="Q20" i="20"/>
  <c r="R60" i="20"/>
  <c r="R61" i="20"/>
  <c r="R62" i="20"/>
  <c r="R63" i="20"/>
  <c r="R64" i="20"/>
  <c r="R65" i="20"/>
  <c r="R66" i="20"/>
  <c r="R67" i="20"/>
  <c r="R68" i="20"/>
  <c r="R69" i="20"/>
  <c r="E37" i="20"/>
  <c r="Q14" i="20"/>
  <c r="U178" i="19"/>
  <c r="U179" i="19"/>
  <c r="U180" i="19"/>
  <c r="U181" i="19"/>
  <c r="U182" i="19"/>
  <c r="U183" i="19"/>
  <c r="U184" i="19"/>
  <c r="U185" i="19"/>
  <c r="U186" i="19"/>
  <c r="U187" i="19"/>
  <c r="U188" i="19"/>
  <c r="U189" i="19"/>
  <c r="T178" i="19"/>
  <c r="T179" i="19"/>
  <c r="T180" i="19"/>
  <c r="T181" i="19"/>
  <c r="T182" i="19"/>
  <c r="T183" i="19"/>
  <c r="T184" i="19"/>
  <c r="T185" i="19"/>
  <c r="T186" i="19"/>
  <c r="T187" i="19"/>
  <c r="T188" i="19"/>
  <c r="T189" i="19"/>
  <c r="P178" i="19"/>
  <c r="P179" i="19"/>
  <c r="P180" i="19"/>
  <c r="P181" i="19"/>
  <c r="P182" i="19"/>
  <c r="P183" i="19"/>
  <c r="P184" i="19"/>
  <c r="P185" i="19"/>
  <c r="P186" i="19"/>
  <c r="P187" i="19"/>
  <c r="P188" i="19"/>
  <c r="P189" i="19"/>
  <c r="O178" i="19"/>
  <c r="O179" i="19"/>
  <c r="O180" i="19"/>
  <c r="O181" i="19"/>
  <c r="O182" i="19"/>
  <c r="O183" i="19"/>
  <c r="O184" i="19"/>
  <c r="O185" i="19"/>
  <c r="O186" i="19"/>
  <c r="O187" i="19"/>
  <c r="O188" i="19"/>
  <c r="O189" i="19"/>
  <c r="N178" i="19"/>
  <c r="N179" i="19"/>
  <c r="N180" i="19"/>
  <c r="N181" i="19"/>
  <c r="N182" i="19"/>
  <c r="N183" i="19"/>
  <c r="N184" i="19"/>
  <c r="N185" i="19"/>
  <c r="N186" i="19"/>
  <c r="N187" i="19"/>
  <c r="N188" i="19"/>
  <c r="N189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L178" i="19"/>
  <c r="L179" i="19"/>
  <c r="L180" i="19"/>
  <c r="L181" i="19"/>
  <c r="L182" i="19"/>
  <c r="L183" i="19"/>
  <c r="L184" i="19"/>
  <c r="L185" i="19"/>
  <c r="L186" i="19"/>
  <c r="L187" i="19"/>
  <c r="L188" i="19"/>
  <c r="L189" i="19"/>
  <c r="K178" i="19"/>
  <c r="K179" i="19"/>
  <c r="K180" i="19"/>
  <c r="K181" i="19"/>
  <c r="K182" i="19"/>
  <c r="K183" i="19"/>
  <c r="K184" i="19"/>
  <c r="K185" i="19"/>
  <c r="K186" i="19"/>
  <c r="K187" i="19"/>
  <c r="K188" i="19"/>
  <c r="K189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E178" i="19"/>
  <c r="E179" i="19"/>
  <c r="E180" i="19"/>
  <c r="E181" i="19"/>
  <c r="E182" i="19"/>
  <c r="E183" i="19"/>
  <c r="E184" i="19"/>
  <c r="E185" i="19"/>
  <c r="E186" i="19"/>
  <c r="E187" i="19"/>
  <c r="E188" i="19"/>
  <c r="E189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U177" i="19"/>
  <c r="T177" i="19"/>
  <c r="P177" i="19"/>
  <c r="O177" i="19"/>
  <c r="N177" i="19"/>
  <c r="M177" i="19"/>
  <c r="L177" i="19"/>
  <c r="K177" i="19"/>
  <c r="J177" i="19"/>
  <c r="I177" i="19"/>
  <c r="H177" i="19"/>
  <c r="G177" i="19"/>
  <c r="F177" i="19"/>
  <c r="E177" i="19"/>
  <c r="D177" i="19"/>
  <c r="C177" i="19"/>
  <c r="X176" i="19"/>
  <c r="W176" i="19"/>
  <c r="X175" i="19"/>
  <c r="M18" i="19"/>
  <c r="W175" i="19"/>
  <c r="L18" i="19"/>
  <c r="X174" i="19"/>
  <c r="W174" i="19"/>
  <c r="X173" i="19"/>
  <c r="W173" i="19"/>
  <c r="X172" i="19"/>
  <c r="W172" i="19"/>
  <c r="X171" i="19"/>
  <c r="M14" i="19"/>
  <c r="M15" i="19"/>
  <c r="M16" i="19"/>
  <c r="M37" i="19"/>
  <c r="W171" i="19"/>
  <c r="L14" i="19"/>
  <c r="X170" i="19"/>
  <c r="W170" i="19"/>
  <c r="X169" i="19"/>
  <c r="M12" i="19"/>
  <c r="W169" i="19"/>
  <c r="L12" i="19"/>
  <c r="X168" i="19"/>
  <c r="W168" i="19"/>
  <c r="X167" i="19"/>
  <c r="W167" i="19"/>
  <c r="Y167" i="19"/>
  <c r="N10" i="19"/>
  <c r="X166" i="19"/>
  <c r="W166" i="19"/>
  <c r="X165" i="19"/>
  <c r="X178" i="19"/>
  <c r="W165" i="19"/>
  <c r="Y165" i="19"/>
  <c r="Y178" i="19"/>
  <c r="W163" i="19"/>
  <c r="U148" i="19"/>
  <c r="U149" i="19"/>
  <c r="U150" i="19"/>
  <c r="U151" i="19"/>
  <c r="U152" i="19"/>
  <c r="U153" i="19"/>
  <c r="U154" i="19"/>
  <c r="U155" i="19"/>
  <c r="U156" i="19"/>
  <c r="U157" i="19"/>
  <c r="U158" i="19"/>
  <c r="U159" i="19"/>
  <c r="T148" i="19"/>
  <c r="T149" i="19"/>
  <c r="T150" i="19"/>
  <c r="T151" i="19"/>
  <c r="T152" i="19"/>
  <c r="T153" i="19"/>
  <c r="T154" i="19"/>
  <c r="T155" i="19"/>
  <c r="T156" i="19"/>
  <c r="T157" i="19"/>
  <c r="T158" i="19"/>
  <c r="T159" i="19"/>
  <c r="R148" i="19"/>
  <c r="R149" i="19"/>
  <c r="R150" i="19"/>
  <c r="R151" i="19"/>
  <c r="R152" i="19"/>
  <c r="R153" i="19"/>
  <c r="R154" i="19"/>
  <c r="R155" i="19"/>
  <c r="R156" i="19"/>
  <c r="R157" i="19"/>
  <c r="R158" i="19"/>
  <c r="R159" i="19"/>
  <c r="Q148" i="19"/>
  <c r="Q149" i="19"/>
  <c r="Q150" i="19"/>
  <c r="Q151" i="19"/>
  <c r="Q152" i="19"/>
  <c r="Q153" i="19"/>
  <c r="Q154" i="19"/>
  <c r="Q155" i="19"/>
  <c r="Q156" i="19"/>
  <c r="Q157" i="19"/>
  <c r="Q158" i="19"/>
  <c r="Q159" i="19"/>
  <c r="P148" i="19"/>
  <c r="P149" i="19"/>
  <c r="P150" i="19"/>
  <c r="P151" i="19"/>
  <c r="P152" i="19"/>
  <c r="P153" i="19"/>
  <c r="P154" i="19"/>
  <c r="P155" i="19"/>
  <c r="P156" i="19"/>
  <c r="P157" i="19"/>
  <c r="P158" i="19"/>
  <c r="P159" i="19"/>
  <c r="O148" i="19"/>
  <c r="O149" i="19"/>
  <c r="O150" i="19"/>
  <c r="O151" i="19"/>
  <c r="O152" i="19"/>
  <c r="O153" i="19"/>
  <c r="O154" i="19"/>
  <c r="O155" i="19"/>
  <c r="O156" i="19"/>
  <c r="O157" i="19"/>
  <c r="O158" i="19"/>
  <c r="O159" i="19"/>
  <c r="N148" i="19"/>
  <c r="N149" i="19"/>
  <c r="N150" i="19"/>
  <c r="N151" i="19"/>
  <c r="N152" i="19"/>
  <c r="N153" i="19"/>
  <c r="N154" i="19"/>
  <c r="N155" i="19"/>
  <c r="N156" i="19"/>
  <c r="N157" i="19"/>
  <c r="N158" i="19"/>
  <c r="N159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L148" i="19"/>
  <c r="L149" i="19"/>
  <c r="L150" i="19"/>
  <c r="L151" i="19"/>
  <c r="L152" i="19"/>
  <c r="L153" i="19"/>
  <c r="L154" i="19"/>
  <c r="L155" i="19"/>
  <c r="L156" i="19"/>
  <c r="L157" i="19"/>
  <c r="L158" i="19"/>
  <c r="L159" i="19"/>
  <c r="K148" i="19"/>
  <c r="K149" i="19"/>
  <c r="K150" i="19"/>
  <c r="K151" i="19"/>
  <c r="K152" i="19"/>
  <c r="K153" i="19"/>
  <c r="K154" i="19"/>
  <c r="K155" i="19"/>
  <c r="K156" i="19"/>
  <c r="K157" i="19"/>
  <c r="K158" i="19"/>
  <c r="K159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E148" i="19"/>
  <c r="E149" i="19"/>
  <c r="E150" i="19"/>
  <c r="E151" i="19"/>
  <c r="E152" i="19"/>
  <c r="E153" i="19"/>
  <c r="E154" i="19"/>
  <c r="E155" i="19"/>
  <c r="E156" i="19"/>
  <c r="E157" i="19"/>
  <c r="E158" i="19"/>
  <c r="E159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U147" i="19"/>
  <c r="T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7" i="19"/>
  <c r="C147" i="19"/>
  <c r="X146" i="19"/>
  <c r="W146" i="19"/>
  <c r="X145" i="19"/>
  <c r="W145" i="19"/>
  <c r="X144" i="19"/>
  <c r="W144" i="19"/>
  <c r="I17" i="19"/>
  <c r="X143" i="19"/>
  <c r="J16" i="19"/>
  <c r="W143" i="19"/>
  <c r="X142" i="19"/>
  <c r="W142" i="19"/>
  <c r="I15" i="19"/>
  <c r="X141" i="19"/>
  <c r="J14" i="19"/>
  <c r="W141" i="19"/>
  <c r="X140" i="19"/>
  <c r="W140" i="19"/>
  <c r="Y140" i="19"/>
  <c r="K13" i="19"/>
  <c r="X139" i="19"/>
  <c r="J12" i="19"/>
  <c r="W139" i="19"/>
  <c r="X138" i="19"/>
  <c r="W138" i="19"/>
  <c r="Y138" i="19"/>
  <c r="X137" i="19"/>
  <c r="J10" i="19"/>
  <c r="W137" i="19"/>
  <c r="X136" i="19"/>
  <c r="W136" i="19"/>
  <c r="Y136" i="19"/>
  <c r="K9" i="19"/>
  <c r="X135" i="19"/>
  <c r="X148" i="19"/>
  <c r="W135" i="19"/>
  <c r="W148" i="19"/>
  <c r="W133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S118" i="19"/>
  <c r="S119" i="19"/>
  <c r="S120" i="19"/>
  <c r="S121" i="19"/>
  <c r="S122" i="19"/>
  <c r="S123" i="19"/>
  <c r="S124" i="19"/>
  <c r="S125" i="19"/>
  <c r="S126" i="19"/>
  <c r="S127" i="19"/>
  <c r="S128" i="19"/>
  <c r="S129" i="19"/>
  <c r="R118" i="19"/>
  <c r="R119" i="19"/>
  <c r="R120" i="19"/>
  <c r="R121" i="19"/>
  <c r="R122" i="19"/>
  <c r="R123" i="19"/>
  <c r="R124" i="19"/>
  <c r="R125" i="19"/>
  <c r="R126" i="19"/>
  <c r="R127" i="19"/>
  <c r="R128" i="19"/>
  <c r="R129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P118" i="19"/>
  <c r="P119" i="19"/>
  <c r="P120" i="19"/>
  <c r="P121" i="19"/>
  <c r="P122" i="19"/>
  <c r="P123" i="19"/>
  <c r="P124" i="19"/>
  <c r="P125" i="19"/>
  <c r="P126" i="19"/>
  <c r="P127" i="19"/>
  <c r="P128" i="19"/>
  <c r="P129" i="19"/>
  <c r="O118" i="19"/>
  <c r="O119" i="19"/>
  <c r="O120" i="19"/>
  <c r="O121" i="19"/>
  <c r="O122" i="19"/>
  <c r="O123" i="19"/>
  <c r="O124" i="19"/>
  <c r="O125" i="19"/>
  <c r="O126" i="19"/>
  <c r="O127" i="19"/>
  <c r="O128" i="19"/>
  <c r="O129" i="19"/>
  <c r="N118" i="19"/>
  <c r="N119" i="19"/>
  <c r="N120" i="19"/>
  <c r="N121" i="19"/>
  <c r="N122" i="19"/>
  <c r="N123" i="19"/>
  <c r="N124" i="19"/>
  <c r="N125" i="19"/>
  <c r="N126" i="19"/>
  <c r="N127" i="19"/>
  <c r="N128" i="19"/>
  <c r="N129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E118" i="19"/>
  <c r="E119" i="19"/>
  <c r="E120" i="19"/>
  <c r="E121" i="19"/>
  <c r="E122" i="19"/>
  <c r="E123" i="19"/>
  <c r="E124" i="19"/>
  <c r="E125" i="19"/>
  <c r="E126" i="19"/>
  <c r="E127" i="19"/>
  <c r="E128" i="19"/>
  <c r="E129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T117" i="19"/>
  <c r="S117" i="19"/>
  <c r="R117" i="19"/>
  <c r="Q117" i="19"/>
  <c r="P117" i="19"/>
  <c r="O117" i="19"/>
  <c r="N117" i="19"/>
  <c r="M117" i="19"/>
  <c r="L117" i="19"/>
  <c r="K117" i="19"/>
  <c r="J117" i="19"/>
  <c r="I117" i="19"/>
  <c r="H117" i="19"/>
  <c r="G117" i="19"/>
  <c r="F117" i="19"/>
  <c r="E117" i="19"/>
  <c r="D117" i="19"/>
  <c r="C117" i="19"/>
  <c r="X116" i="19"/>
  <c r="G19" i="19"/>
  <c r="W116" i="19"/>
  <c r="F19" i="19"/>
  <c r="X115" i="19"/>
  <c r="W115" i="19"/>
  <c r="X114" i="19"/>
  <c r="G17" i="19"/>
  <c r="W114" i="19"/>
  <c r="F17" i="19"/>
  <c r="F18" i="19"/>
  <c r="F38" i="19"/>
  <c r="W38" i="19"/>
  <c r="X113" i="19"/>
  <c r="W113" i="19"/>
  <c r="X112" i="19"/>
  <c r="G15" i="19"/>
  <c r="W112" i="19"/>
  <c r="F15" i="19"/>
  <c r="X111" i="19"/>
  <c r="W111" i="19"/>
  <c r="X110" i="19"/>
  <c r="G13" i="19"/>
  <c r="W110" i="19"/>
  <c r="F13" i="19"/>
  <c r="X109" i="19"/>
  <c r="W109" i="19"/>
  <c r="X108" i="19"/>
  <c r="G11" i="19"/>
  <c r="W108" i="19"/>
  <c r="F11" i="19"/>
  <c r="X107" i="19"/>
  <c r="W107" i="19"/>
  <c r="X106" i="19"/>
  <c r="G9" i="19"/>
  <c r="W106" i="19"/>
  <c r="F9" i="19"/>
  <c r="X105" i="19"/>
  <c r="X118" i="19"/>
  <c r="W105" i="19"/>
  <c r="W103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R88" i="19"/>
  <c r="R89" i="19"/>
  <c r="R90" i="19"/>
  <c r="R91" i="19"/>
  <c r="R92" i="19"/>
  <c r="R93" i="19"/>
  <c r="R94" i="19"/>
  <c r="R95" i="19"/>
  <c r="R96" i="19"/>
  <c r="R97" i="19"/>
  <c r="R98" i="19"/>
  <c r="R99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P88" i="19"/>
  <c r="P89" i="19"/>
  <c r="P90" i="19"/>
  <c r="P91" i="19"/>
  <c r="P92" i="19"/>
  <c r="P93" i="19"/>
  <c r="P94" i="19"/>
  <c r="P95" i="19"/>
  <c r="P96" i="19"/>
  <c r="P97" i="19"/>
  <c r="P98" i="19"/>
  <c r="P99" i="19"/>
  <c r="O88" i="19"/>
  <c r="O89" i="19"/>
  <c r="O90" i="19"/>
  <c r="O91" i="19"/>
  <c r="O92" i="19"/>
  <c r="O93" i="19"/>
  <c r="O94" i="19"/>
  <c r="O95" i="19"/>
  <c r="O96" i="19"/>
  <c r="O97" i="19"/>
  <c r="O98" i="19"/>
  <c r="O99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U87" i="19"/>
  <c r="T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7" i="19"/>
  <c r="C87" i="19"/>
  <c r="X86" i="19"/>
  <c r="W86" i="19"/>
  <c r="X85" i="19"/>
  <c r="W85" i="19"/>
  <c r="X84" i="19"/>
  <c r="W84" i="19"/>
  <c r="X83" i="19"/>
  <c r="W83" i="19"/>
  <c r="X82" i="19"/>
  <c r="W82" i="19"/>
  <c r="X81" i="19"/>
  <c r="W81" i="19"/>
  <c r="X80" i="19"/>
  <c r="W80" i="19"/>
  <c r="X79" i="19"/>
  <c r="W79" i="19"/>
  <c r="X78" i="19"/>
  <c r="W78" i="19"/>
  <c r="X77" i="19"/>
  <c r="W77" i="19"/>
  <c r="X76" i="19"/>
  <c r="W76" i="19"/>
  <c r="X75" i="19"/>
  <c r="X88" i="19"/>
  <c r="W75" i="19"/>
  <c r="Y75" i="19"/>
  <c r="Y88" i="19"/>
  <c r="W73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S58" i="19"/>
  <c r="S59" i="19"/>
  <c r="S60" i="19"/>
  <c r="S61" i="19"/>
  <c r="S62" i="19"/>
  <c r="S63" i="19"/>
  <c r="S64" i="19"/>
  <c r="S65" i="19"/>
  <c r="S66" i="19"/>
  <c r="S67" i="19"/>
  <c r="S68" i="19"/>
  <c r="S69" i="19"/>
  <c r="P58" i="19"/>
  <c r="P59" i="19"/>
  <c r="P60" i="19"/>
  <c r="P61" i="19"/>
  <c r="P62" i="19"/>
  <c r="P63" i="19"/>
  <c r="P64" i="19"/>
  <c r="P65" i="19"/>
  <c r="P66" i="19"/>
  <c r="P67" i="19"/>
  <c r="P68" i="19"/>
  <c r="P69" i="19"/>
  <c r="O58" i="19"/>
  <c r="O59" i="19"/>
  <c r="O60" i="19"/>
  <c r="O61" i="19"/>
  <c r="O62" i="19"/>
  <c r="O63" i="19"/>
  <c r="O64" i="19"/>
  <c r="O65" i="19"/>
  <c r="O66" i="19"/>
  <c r="O67" i="19"/>
  <c r="O68" i="19"/>
  <c r="O69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U57" i="19"/>
  <c r="T57" i="19"/>
  <c r="S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X56" i="19"/>
  <c r="W56" i="19"/>
  <c r="X55" i="19"/>
  <c r="D18" i="19"/>
  <c r="W55" i="19"/>
  <c r="X54" i="19"/>
  <c r="W54" i="19"/>
  <c r="C17" i="19"/>
  <c r="X53" i="19"/>
  <c r="D16" i="19"/>
  <c r="W53" i="19"/>
  <c r="X52" i="19"/>
  <c r="D15" i="19"/>
  <c r="W52" i="19"/>
  <c r="X51" i="19"/>
  <c r="D14" i="19"/>
  <c r="W51" i="19"/>
  <c r="X50" i="19"/>
  <c r="W50" i="19"/>
  <c r="X49" i="19"/>
  <c r="W49" i="19"/>
  <c r="X48" i="19"/>
  <c r="W48" i="19"/>
  <c r="C11" i="19"/>
  <c r="X47" i="19"/>
  <c r="W47" i="19"/>
  <c r="X46" i="19"/>
  <c r="W46" i="19"/>
  <c r="X45" i="19"/>
  <c r="X58" i="19"/>
  <c r="W45" i="19"/>
  <c r="W58" i="19"/>
  <c r="W43" i="19"/>
  <c r="R38" i="19"/>
  <c r="R37" i="19"/>
  <c r="R36" i="19"/>
  <c r="R35" i="19"/>
  <c r="T25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Y20" i="19"/>
  <c r="R20" i="19"/>
  <c r="Y19" i="19"/>
  <c r="M19" i="19"/>
  <c r="L19" i="19"/>
  <c r="J19" i="19"/>
  <c r="I19" i="19"/>
  <c r="D19" i="19"/>
  <c r="C19" i="19"/>
  <c r="Y18" i="19"/>
  <c r="J18" i="19"/>
  <c r="I18" i="19"/>
  <c r="G18" i="19"/>
  <c r="C18" i="19"/>
  <c r="Y17" i="19"/>
  <c r="M17" i="19"/>
  <c r="L17" i="19"/>
  <c r="J17" i="19"/>
  <c r="J38" i="19"/>
  <c r="X39" i="19"/>
  <c r="D17" i="19"/>
  <c r="Y16" i="19"/>
  <c r="L16" i="19"/>
  <c r="I16" i="19"/>
  <c r="G16" i="19"/>
  <c r="F16" i="19"/>
  <c r="C16" i="19"/>
  <c r="L15" i="19"/>
  <c r="J15" i="19"/>
  <c r="C15" i="19"/>
  <c r="I14" i="19"/>
  <c r="G14" i="19"/>
  <c r="F14" i="19"/>
  <c r="C14" i="19"/>
  <c r="M13" i="19"/>
  <c r="L13" i="19"/>
  <c r="J13" i="19"/>
  <c r="I13" i="19"/>
  <c r="D13" i="19"/>
  <c r="C13" i="19"/>
  <c r="I12" i="19"/>
  <c r="G12" i="19"/>
  <c r="F12" i="19"/>
  <c r="D12" i="19"/>
  <c r="C12" i="19"/>
  <c r="M11" i="19"/>
  <c r="L11" i="19"/>
  <c r="K11" i="19"/>
  <c r="J11" i="19"/>
  <c r="D11" i="19"/>
  <c r="M10" i="19"/>
  <c r="L10" i="19"/>
  <c r="I10" i="19"/>
  <c r="G10" i="19"/>
  <c r="F10" i="19"/>
  <c r="D10" i="19"/>
  <c r="C10" i="19"/>
  <c r="M9" i="19"/>
  <c r="L9" i="19"/>
  <c r="J9" i="19"/>
  <c r="I9" i="19"/>
  <c r="D9" i="19"/>
  <c r="C9" i="19"/>
  <c r="J8" i="19"/>
  <c r="I8" i="19"/>
  <c r="G8" i="19"/>
  <c r="F8" i="19"/>
  <c r="C8" i="19"/>
  <c r="U2" i="19"/>
  <c r="W2" i="19"/>
  <c r="T7" i="19"/>
  <c r="R2" i="19"/>
  <c r="U178" i="18"/>
  <c r="U179" i="18"/>
  <c r="U180" i="18"/>
  <c r="U181" i="18"/>
  <c r="U182" i="18"/>
  <c r="U183" i="18"/>
  <c r="U184" i="18"/>
  <c r="U185" i="18"/>
  <c r="U186" i="18"/>
  <c r="U187" i="18"/>
  <c r="U188" i="18"/>
  <c r="U189" i="18"/>
  <c r="T178" i="18"/>
  <c r="T179" i="18"/>
  <c r="T180" i="18"/>
  <c r="T181" i="18"/>
  <c r="T182" i="18"/>
  <c r="T183" i="18"/>
  <c r="T184" i="18"/>
  <c r="T185" i="18"/>
  <c r="T186" i="18"/>
  <c r="T187" i="18"/>
  <c r="T188" i="18"/>
  <c r="T189" i="18"/>
  <c r="P178" i="18"/>
  <c r="P179" i="18"/>
  <c r="P180" i="18"/>
  <c r="P181" i="18"/>
  <c r="P182" i="18"/>
  <c r="P183" i="18"/>
  <c r="P184" i="18"/>
  <c r="P185" i="18"/>
  <c r="P186" i="18"/>
  <c r="P187" i="18"/>
  <c r="P188" i="18"/>
  <c r="P189" i="18"/>
  <c r="O178" i="18"/>
  <c r="O179" i="18"/>
  <c r="O180" i="18"/>
  <c r="O181" i="18"/>
  <c r="O182" i="18"/>
  <c r="O183" i="18"/>
  <c r="O184" i="18"/>
  <c r="O185" i="18"/>
  <c r="O186" i="18"/>
  <c r="O187" i="18"/>
  <c r="O188" i="18"/>
  <c r="O189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H178" i="18"/>
  <c r="H179" i="18"/>
  <c r="H180" i="18"/>
  <c r="H181" i="18"/>
  <c r="H182" i="18"/>
  <c r="H183" i="18"/>
  <c r="H184" i="18"/>
  <c r="H185" i="18"/>
  <c r="H186" i="18"/>
  <c r="H187" i="18"/>
  <c r="H188" i="18"/>
  <c r="H189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E178" i="18"/>
  <c r="E179" i="18"/>
  <c r="E180" i="18"/>
  <c r="E181" i="18"/>
  <c r="E182" i="18"/>
  <c r="E183" i="18"/>
  <c r="E184" i="18"/>
  <c r="E185" i="18"/>
  <c r="E186" i="18"/>
  <c r="E187" i="18"/>
  <c r="E188" i="18"/>
  <c r="E189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U177" i="18"/>
  <c r="T177" i="18"/>
  <c r="P177" i="18"/>
  <c r="O177" i="18"/>
  <c r="L52" i="15"/>
  <c r="N177" i="18"/>
  <c r="M177" i="18"/>
  <c r="L177" i="18"/>
  <c r="K177" i="18"/>
  <c r="G52" i="15"/>
  <c r="J177" i="18"/>
  <c r="I177" i="18"/>
  <c r="H177" i="18"/>
  <c r="G177" i="18"/>
  <c r="C52" i="15"/>
  <c r="F177" i="18"/>
  <c r="E177" i="18"/>
  <c r="D177" i="18"/>
  <c r="C177" i="18"/>
  <c r="E52" i="15"/>
  <c r="X176" i="18"/>
  <c r="W176" i="18"/>
  <c r="X175" i="18"/>
  <c r="W175" i="18"/>
  <c r="L18" i="18"/>
  <c r="X174" i="18"/>
  <c r="M17" i="18"/>
  <c r="W174" i="18"/>
  <c r="X173" i="18"/>
  <c r="W173" i="18"/>
  <c r="L16" i="18"/>
  <c r="X172" i="18"/>
  <c r="M15" i="18"/>
  <c r="W172" i="18"/>
  <c r="X171" i="18"/>
  <c r="W171" i="18"/>
  <c r="L14" i="18"/>
  <c r="X170" i="18"/>
  <c r="M13" i="18"/>
  <c r="W170" i="18"/>
  <c r="X169" i="18"/>
  <c r="W169" i="18"/>
  <c r="L12" i="18"/>
  <c r="X168" i="18"/>
  <c r="M11" i="18"/>
  <c r="W168" i="18"/>
  <c r="X167" i="18"/>
  <c r="W167" i="18"/>
  <c r="L10" i="18"/>
  <c r="X166" i="18"/>
  <c r="M9" i="18"/>
  <c r="W166" i="18"/>
  <c r="X165" i="18"/>
  <c r="X178" i="18"/>
  <c r="W165" i="18"/>
  <c r="W178" i="18"/>
  <c r="W163" i="18"/>
  <c r="U148" i="18"/>
  <c r="U149" i="18"/>
  <c r="U150" i="18"/>
  <c r="U151" i="18"/>
  <c r="U152" i="18"/>
  <c r="U153" i="18"/>
  <c r="U154" i="18"/>
  <c r="U155" i="18"/>
  <c r="U156" i="18"/>
  <c r="U157" i="18"/>
  <c r="U158" i="18"/>
  <c r="U159" i="18"/>
  <c r="T148" i="18"/>
  <c r="T149" i="18"/>
  <c r="T150" i="18"/>
  <c r="T151" i="18"/>
  <c r="T152" i="18"/>
  <c r="T153" i="18"/>
  <c r="T154" i="18"/>
  <c r="T155" i="18"/>
  <c r="T156" i="18"/>
  <c r="T157" i="18"/>
  <c r="T158" i="18"/>
  <c r="T159" i="18"/>
  <c r="R148" i="18"/>
  <c r="R149" i="18"/>
  <c r="R150" i="18"/>
  <c r="R151" i="18"/>
  <c r="R152" i="18"/>
  <c r="R153" i="18"/>
  <c r="R154" i="18"/>
  <c r="R155" i="18"/>
  <c r="R156" i="18"/>
  <c r="R157" i="18"/>
  <c r="R158" i="18"/>
  <c r="R159" i="18"/>
  <c r="Q148" i="18"/>
  <c r="Q149" i="18"/>
  <c r="Q150" i="18"/>
  <c r="Q151" i="18"/>
  <c r="Q152" i="18"/>
  <c r="Q153" i="18"/>
  <c r="Q154" i="18"/>
  <c r="Q155" i="18"/>
  <c r="Q156" i="18"/>
  <c r="Q157" i="18"/>
  <c r="Q158" i="18"/>
  <c r="Q159" i="18"/>
  <c r="P148" i="18"/>
  <c r="P149" i="18"/>
  <c r="P150" i="18"/>
  <c r="P151" i="18"/>
  <c r="P152" i="18"/>
  <c r="P153" i="18"/>
  <c r="P154" i="18"/>
  <c r="P155" i="18"/>
  <c r="P156" i="18"/>
  <c r="P157" i="18"/>
  <c r="P158" i="18"/>
  <c r="P159" i="18"/>
  <c r="O148" i="18"/>
  <c r="O149" i="18"/>
  <c r="O150" i="18"/>
  <c r="O151" i="18"/>
  <c r="O152" i="18"/>
  <c r="O153" i="18"/>
  <c r="O154" i="18"/>
  <c r="O155" i="18"/>
  <c r="O156" i="18"/>
  <c r="O157" i="18"/>
  <c r="O158" i="18"/>
  <c r="O159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L148" i="18"/>
  <c r="L149" i="18"/>
  <c r="L150" i="18"/>
  <c r="L151" i="18"/>
  <c r="L152" i="18"/>
  <c r="L153" i="18"/>
  <c r="L154" i="18"/>
  <c r="L155" i="18"/>
  <c r="L156" i="18"/>
  <c r="L157" i="18"/>
  <c r="L158" i="18"/>
  <c r="L159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E148" i="18"/>
  <c r="E149" i="18"/>
  <c r="E150" i="18"/>
  <c r="E151" i="18"/>
  <c r="E152" i="18"/>
  <c r="E153" i="18"/>
  <c r="E154" i="18"/>
  <c r="E155" i="18"/>
  <c r="E156" i="18"/>
  <c r="E157" i="18"/>
  <c r="E158" i="18"/>
  <c r="E159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C148" i="18"/>
  <c r="C149" i="18"/>
  <c r="C150" i="18"/>
  <c r="C151" i="18"/>
  <c r="C152" i="18"/>
  <c r="C153" i="18"/>
  <c r="C154" i="18"/>
  <c r="C155" i="18"/>
  <c r="C156" i="18"/>
  <c r="C157" i="18"/>
  <c r="C158" i="18"/>
  <c r="C159" i="18"/>
  <c r="U147" i="18"/>
  <c r="T147" i="18"/>
  <c r="R147" i="18"/>
  <c r="Q147" i="18"/>
  <c r="G44" i="15"/>
  <c r="P147" i="18"/>
  <c r="O147" i="18"/>
  <c r="K44" i="15"/>
  <c r="N147" i="18"/>
  <c r="M147" i="18"/>
  <c r="L44" i="15"/>
  <c r="L147" i="18"/>
  <c r="K147" i="18"/>
  <c r="H44" i="15"/>
  <c r="J147" i="18"/>
  <c r="I147" i="18"/>
  <c r="H147" i="18"/>
  <c r="G147" i="18"/>
  <c r="E44" i="15"/>
  <c r="F147" i="18"/>
  <c r="E147" i="18"/>
  <c r="D44" i="15"/>
  <c r="D147" i="18"/>
  <c r="C147" i="18"/>
  <c r="J44" i="15"/>
  <c r="X146" i="18"/>
  <c r="W146" i="18"/>
  <c r="X145" i="18"/>
  <c r="W145" i="18"/>
  <c r="X144" i="18"/>
  <c r="W144" i="18"/>
  <c r="X143" i="18"/>
  <c r="W143" i="18"/>
  <c r="Y143" i="18"/>
  <c r="K16" i="18"/>
  <c r="X142" i="18"/>
  <c r="W142" i="18"/>
  <c r="X141" i="18"/>
  <c r="W141" i="18"/>
  <c r="Y141" i="18"/>
  <c r="K14" i="18"/>
  <c r="X140" i="18"/>
  <c r="W140" i="18"/>
  <c r="X139" i="18"/>
  <c r="W139" i="18"/>
  <c r="X138" i="18"/>
  <c r="W138" i="18"/>
  <c r="X137" i="18"/>
  <c r="J10" i="18"/>
  <c r="W137" i="18"/>
  <c r="I10" i="18"/>
  <c r="X136" i="18"/>
  <c r="W136" i="18"/>
  <c r="X135" i="18"/>
  <c r="X148" i="18"/>
  <c r="W135" i="18"/>
  <c r="Y135" i="18"/>
  <c r="Y148" i="18"/>
  <c r="W133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S118" i="18"/>
  <c r="S119" i="18"/>
  <c r="S120" i="18"/>
  <c r="S121" i="18"/>
  <c r="S122" i="18"/>
  <c r="S123" i="18"/>
  <c r="S124" i="18"/>
  <c r="S125" i="18"/>
  <c r="S126" i="18"/>
  <c r="S127" i="18"/>
  <c r="S128" i="18"/>
  <c r="S129" i="18"/>
  <c r="R118" i="18"/>
  <c r="R119" i="18"/>
  <c r="R120" i="18"/>
  <c r="R121" i="18"/>
  <c r="R122" i="18"/>
  <c r="R123" i="18"/>
  <c r="R124" i="18"/>
  <c r="R125" i="18"/>
  <c r="R126" i="18"/>
  <c r="R127" i="18"/>
  <c r="R128" i="18"/>
  <c r="R129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P118" i="18"/>
  <c r="P119" i="18"/>
  <c r="P120" i="18"/>
  <c r="P121" i="18"/>
  <c r="P122" i="18"/>
  <c r="P123" i="18"/>
  <c r="P124" i="18"/>
  <c r="P125" i="18"/>
  <c r="P126" i="18"/>
  <c r="P127" i="18"/>
  <c r="P128" i="18"/>
  <c r="P129" i="18"/>
  <c r="O118" i="18"/>
  <c r="O119" i="18"/>
  <c r="O120" i="18"/>
  <c r="O121" i="18"/>
  <c r="O122" i="18"/>
  <c r="O123" i="18"/>
  <c r="O124" i="18"/>
  <c r="O125" i="18"/>
  <c r="O126" i="18"/>
  <c r="O127" i="18"/>
  <c r="O128" i="18"/>
  <c r="O129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E118" i="18"/>
  <c r="E119" i="18"/>
  <c r="E120" i="18"/>
  <c r="E121" i="18"/>
  <c r="E122" i="18"/>
  <c r="E123" i="18"/>
  <c r="E124" i="18"/>
  <c r="E125" i="18"/>
  <c r="E126" i="18"/>
  <c r="E127" i="18"/>
  <c r="E128" i="18"/>
  <c r="E129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T117" i="18"/>
  <c r="S117" i="18"/>
  <c r="R117" i="18"/>
  <c r="Q117" i="18"/>
  <c r="J36" i="15"/>
  <c r="P117" i="18"/>
  <c r="O117" i="18"/>
  <c r="N117" i="18"/>
  <c r="M117" i="18"/>
  <c r="H36" i="15"/>
  <c r="L117" i="18"/>
  <c r="K117" i="18"/>
  <c r="J117" i="18"/>
  <c r="I117" i="18"/>
  <c r="F36" i="15"/>
  <c r="H117" i="18"/>
  <c r="G117" i="18"/>
  <c r="F117" i="18"/>
  <c r="E117" i="18"/>
  <c r="D36" i="15"/>
  <c r="D117" i="18"/>
  <c r="C117" i="18"/>
  <c r="X116" i="18"/>
  <c r="W116" i="18"/>
  <c r="F19" i="18"/>
  <c r="X115" i="18"/>
  <c r="G18" i="18"/>
  <c r="W115" i="18"/>
  <c r="X114" i="18"/>
  <c r="W114" i="18"/>
  <c r="F17" i="18"/>
  <c r="X113" i="18"/>
  <c r="G16" i="18"/>
  <c r="W113" i="18"/>
  <c r="X112" i="18"/>
  <c r="W112" i="18"/>
  <c r="X111" i="18"/>
  <c r="G14" i="18"/>
  <c r="W111" i="18"/>
  <c r="X110" i="18"/>
  <c r="W110" i="18"/>
  <c r="X109" i="18"/>
  <c r="G12" i="18"/>
  <c r="W109" i="18"/>
  <c r="X108" i="18"/>
  <c r="W108" i="18"/>
  <c r="F11" i="18"/>
  <c r="X107" i="18"/>
  <c r="G10" i="18"/>
  <c r="W107" i="18"/>
  <c r="X106" i="18"/>
  <c r="W106" i="18"/>
  <c r="F9" i="18"/>
  <c r="X105" i="18"/>
  <c r="X118" i="18"/>
  <c r="W105" i="18"/>
  <c r="W103" i="18"/>
  <c r="U88" i="18"/>
  <c r="U89" i="18"/>
  <c r="U90" i="18"/>
  <c r="U91" i="18"/>
  <c r="U92" i="18"/>
  <c r="U93" i="18"/>
  <c r="U94" i="18"/>
  <c r="U95" i="18"/>
  <c r="U96" i="18"/>
  <c r="U97" i="18"/>
  <c r="U98" i="18"/>
  <c r="U99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R88" i="18"/>
  <c r="R89" i="18"/>
  <c r="R90" i="18"/>
  <c r="R91" i="18"/>
  <c r="R92" i="18"/>
  <c r="R93" i="18"/>
  <c r="R94" i="18"/>
  <c r="R95" i="18"/>
  <c r="R96" i="18"/>
  <c r="R97" i="18"/>
  <c r="R98" i="18"/>
  <c r="R99" i="18"/>
  <c r="Q88" i="18"/>
  <c r="Q89" i="18"/>
  <c r="Q90" i="18"/>
  <c r="Q91" i="18"/>
  <c r="Q92" i="18"/>
  <c r="Q93" i="18"/>
  <c r="Q94" i="18"/>
  <c r="Q95" i="18"/>
  <c r="Q96" i="18"/>
  <c r="Q97" i="18"/>
  <c r="Q98" i="18"/>
  <c r="Q99" i="18"/>
  <c r="P88" i="18"/>
  <c r="P89" i="18"/>
  <c r="P90" i="18"/>
  <c r="P91" i="18"/>
  <c r="P92" i="18"/>
  <c r="P93" i="18"/>
  <c r="P94" i="18"/>
  <c r="P95" i="18"/>
  <c r="P96" i="18"/>
  <c r="P97" i="18"/>
  <c r="P98" i="18"/>
  <c r="P99" i="18"/>
  <c r="O88" i="18"/>
  <c r="O89" i="18"/>
  <c r="O90" i="18"/>
  <c r="O91" i="18"/>
  <c r="O92" i="18"/>
  <c r="O93" i="18"/>
  <c r="O94" i="18"/>
  <c r="O95" i="18"/>
  <c r="O96" i="18"/>
  <c r="O97" i="18"/>
  <c r="O98" i="18"/>
  <c r="O99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U87" i="18"/>
  <c r="T87" i="18"/>
  <c r="R87" i="18"/>
  <c r="Q87" i="18"/>
  <c r="J28" i="15"/>
  <c r="P87" i="18"/>
  <c r="O87" i="18"/>
  <c r="I28" i="15"/>
  <c r="N87" i="18"/>
  <c r="M87" i="18"/>
  <c r="H28" i="15"/>
  <c r="L87" i="18"/>
  <c r="K87" i="18"/>
  <c r="G28" i="15"/>
  <c r="J87" i="18"/>
  <c r="I87" i="18"/>
  <c r="F28" i="15"/>
  <c r="H87" i="18"/>
  <c r="G87" i="18"/>
  <c r="E28" i="15"/>
  <c r="F87" i="18"/>
  <c r="E87" i="18"/>
  <c r="D28" i="15"/>
  <c r="D87" i="18"/>
  <c r="C87" i="18"/>
  <c r="C28" i="15"/>
  <c r="X86" i="18"/>
  <c r="W86" i="18"/>
  <c r="X85" i="18"/>
  <c r="W85" i="18"/>
  <c r="X84" i="18"/>
  <c r="W84" i="18"/>
  <c r="X83" i="18"/>
  <c r="W83" i="18"/>
  <c r="X82" i="18"/>
  <c r="W82" i="18"/>
  <c r="X81" i="18"/>
  <c r="W81" i="18"/>
  <c r="X80" i="18"/>
  <c r="W80" i="18"/>
  <c r="X79" i="18"/>
  <c r="W79" i="18"/>
  <c r="X78" i="18"/>
  <c r="W78" i="18"/>
  <c r="X77" i="18"/>
  <c r="W77" i="18"/>
  <c r="X76" i="18"/>
  <c r="W76" i="18"/>
  <c r="X75" i="18"/>
  <c r="X88" i="18"/>
  <c r="W75" i="18"/>
  <c r="W88" i="18"/>
  <c r="W73" i="18"/>
  <c r="U58" i="18"/>
  <c r="U59" i="18"/>
  <c r="U60" i="18"/>
  <c r="U61" i="18"/>
  <c r="U62" i="18"/>
  <c r="U63" i="18"/>
  <c r="U64" i="18"/>
  <c r="U65" i="18"/>
  <c r="U66" i="18"/>
  <c r="U67" i="18"/>
  <c r="U68" i="18"/>
  <c r="U69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S58" i="18"/>
  <c r="S59" i="18"/>
  <c r="S60" i="18"/>
  <c r="S61" i="18"/>
  <c r="S62" i="18"/>
  <c r="S63" i="18"/>
  <c r="S64" i="18"/>
  <c r="S65" i="18"/>
  <c r="S66" i="18"/>
  <c r="S67" i="18"/>
  <c r="S68" i="18"/>
  <c r="S69" i="18"/>
  <c r="P58" i="18"/>
  <c r="P59" i="18"/>
  <c r="P60" i="18"/>
  <c r="P61" i="18"/>
  <c r="P62" i="18"/>
  <c r="P63" i="18"/>
  <c r="P64" i="18"/>
  <c r="P65" i="18"/>
  <c r="P66" i="18"/>
  <c r="P67" i="18"/>
  <c r="P68" i="18"/>
  <c r="P69" i="18"/>
  <c r="O58" i="18"/>
  <c r="O59" i="18"/>
  <c r="O60" i="18"/>
  <c r="O61" i="18"/>
  <c r="O62" i="18"/>
  <c r="O63" i="18"/>
  <c r="O64" i="18"/>
  <c r="O65" i="18"/>
  <c r="O66" i="18"/>
  <c r="O67" i="18"/>
  <c r="O68" i="18"/>
  <c r="O69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U57" i="18"/>
  <c r="T57" i="18"/>
  <c r="S57" i="18"/>
  <c r="P57" i="18"/>
  <c r="O57" i="18"/>
  <c r="N57" i="18"/>
  <c r="M57" i="18"/>
  <c r="Q28" i="15"/>
  <c r="L57" i="18"/>
  <c r="K57" i="18"/>
  <c r="H57" i="18"/>
  <c r="G57" i="18"/>
  <c r="N28" i="15"/>
  <c r="F57" i="18"/>
  <c r="E57" i="18"/>
  <c r="D57" i="18"/>
  <c r="C57" i="18"/>
  <c r="L28" i="15"/>
  <c r="C18" i="18"/>
  <c r="C17" i="18"/>
  <c r="C16" i="18"/>
  <c r="C15" i="18"/>
  <c r="C14" i="18"/>
  <c r="C13" i="18"/>
  <c r="C12" i="18"/>
  <c r="C11" i="18"/>
  <c r="X58" i="18"/>
  <c r="W58" i="18"/>
  <c r="W43" i="18"/>
  <c r="R38" i="18"/>
  <c r="R37" i="18"/>
  <c r="R36" i="18"/>
  <c r="R35" i="18"/>
  <c r="T25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20" i="18"/>
  <c r="Y19" i="18"/>
  <c r="M19" i="18"/>
  <c r="L19" i="18"/>
  <c r="J19" i="18"/>
  <c r="I19" i="18"/>
  <c r="G19" i="18"/>
  <c r="D19" i="18"/>
  <c r="C19" i="18"/>
  <c r="Y18" i="18"/>
  <c r="M18" i="18"/>
  <c r="J18" i="18"/>
  <c r="I18" i="18"/>
  <c r="F18" i="18"/>
  <c r="D18" i="18"/>
  <c r="Y17" i="18"/>
  <c r="L17" i="18"/>
  <c r="J17" i="18"/>
  <c r="I17" i="18"/>
  <c r="G17" i="18"/>
  <c r="D17" i="18"/>
  <c r="Y16" i="18"/>
  <c r="M16" i="18"/>
  <c r="J16" i="18"/>
  <c r="F16" i="18"/>
  <c r="D16" i="18"/>
  <c r="L15" i="18"/>
  <c r="J15" i="18"/>
  <c r="I15" i="18"/>
  <c r="G15" i="18"/>
  <c r="F15" i="18"/>
  <c r="D15" i="18"/>
  <c r="M14" i="18"/>
  <c r="J14" i="18"/>
  <c r="F14" i="18"/>
  <c r="D14" i="18"/>
  <c r="L13" i="18"/>
  <c r="J13" i="18"/>
  <c r="I13" i="18"/>
  <c r="G13" i="18"/>
  <c r="F13" i="18"/>
  <c r="D13" i="18"/>
  <c r="M12" i="18"/>
  <c r="J12" i="18"/>
  <c r="I12" i="18"/>
  <c r="F12" i="18"/>
  <c r="D12" i="18"/>
  <c r="L11" i="18"/>
  <c r="J11" i="18"/>
  <c r="I11" i="18"/>
  <c r="G11" i="18"/>
  <c r="D11" i="18"/>
  <c r="M10" i="18"/>
  <c r="F10" i="18"/>
  <c r="D10" i="18"/>
  <c r="C10" i="18"/>
  <c r="L9" i="18"/>
  <c r="J9" i="18"/>
  <c r="I9" i="18"/>
  <c r="G9" i="18"/>
  <c r="D9" i="18"/>
  <c r="C9" i="18"/>
  <c r="M8" i="18"/>
  <c r="J8" i="18"/>
  <c r="F8" i="18"/>
  <c r="D8" i="18"/>
  <c r="C8" i="18"/>
  <c r="U2" i="18"/>
  <c r="R2" i="18"/>
  <c r="U178" i="17"/>
  <c r="U179" i="17"/>
  <c r="U180" i="17"/>
  <c r="U181" i="17"/>
  <c r="U182" i="17"/>
  <c r="U183" i="17"/>
  <c r="U184" i="17"/>
  <c r="U185" i="17"/>
  <c r="U186" i="17"/>
  <c r="U187" i="17"/>
  <c r="U188" i="17"/>
  <c r="U189" i="17"/>
  <c r="T178" i="17"/>
  <c r="T179" i="17"/>
  <c r="T180" i="17"/>
  <c r="T181" i="17"/>
  <c r="T182" i="17"/>
  <c r="T183" i="17"/>
  <c r="T184" i="17"/>
  <c r="T185" i="17"/>
  <c r="T186" i="17"/>
  <c r="T187" i="17"/>
  <c r="T188" i="17"/>
  <c r="T189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L178" i="17"/>
  <c r="L179" i="17"/>
  <c r="L180" i="17"/>
  <c r="L181" i="17"/>
  <c r="L182" i="17"/>
  <c r="L183" i="17"/>
  <c r="L184" i="17"/>
  <c r="L185" i="17"/>
  <c r="L186" i="17"/>
  <c r="L187" i="17"/>
  <c r="L188" i="17"/>
  <c r="L189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U177" i="17"/>
  <c r="T177" i="17"/>
  <c r="P177" i="17"/>
  <c r="O177" i="17"/>
  <c r="L53" i="15"/>
  <c r="N177" i="17"/>
  <c r="M177" i="17"/>
  <c r="H53" i="15"/>
  <c r="L177" i="17"/>
  <c r="K177" i="17"/>
  <c r="G53" i="15"/>
  <c r="J177" i="17"/>
  <c r="I177" i="17"/>
  <c r="F53" i="15"/>
  <c r="H177" i="17"/>
  <c r="G177" i="17"/>
  <c r="C53" i="15"/>
  <c r="F177" i="17"/>
  <c r="E177" i="17"/>
  <c r="D53" i="15"/>
  <c r="D177" i="17"/>
  <c r="C177" i="17"/>
  <c r="E53" i="15"/>
  <c r="X176" i="17"/>
  <c r="W176" i="17"/>
  <c r="X175" i="17"/>
  <c r="M18" i="17"/>
  <c r="W175" i="17"/>
  <c r="L18" i="17"/>
  <c r="X174" i="17"/>
  <c r="M17" i="17"/>
  <c r="W174" i="17"/>
  <c r="X173" i="17"/>
  <c r="W173" i="17"/>
  <c r="X172" i="17"/>
  <c r="W172" i="17"/>
  <c r="X171" i="17"/>
  <c r="M14" i="17"/>
  <c r="W171" i="17"/>
  <c r="L14" i="17"/>
  <c r="X170" i="17"/>
  <c r="W170" i="17"/>
  <c r="X169" i="17"/>
  <c r="W169" i="17"/>
  <c r="L12" i="17"/>
  <c r="X168" i="17"/>
  <c r="W168" i="17"/>
  <c r="X167" i="17"/>
  <c r="W167" i="17"/>
  <c r="X166" i="17"/>
  <c r="W166" i="17"/>
  <c r="X165" i="17"/>
  <c r="X178" i="17"/>
  <c r="W165" i="17"/>
  <c r="W178" i="17"/>
  <c r="W163" i="17"/>
  <c r="U148" i="17"/>
  <c r="U149" i="17"/>
  <c r="U150" i="17"/>
  <c r="U151" i="17"/>
  <c r="U152" i="17"/>
  <c r="U153" i="17"/>
  <c r="U154" i="17"/>
  <c r="U155" i="17"/>
  <c r="U156" i="17"/>
  <c r="U157" i="17"/>
  <c r="U158" i="17"/>
  <c r="U159" i="17"/>
  <c r="T148" i="17"/>
  <c r="T149" i="17"/>
  <c r="T150" i="17"/>
  <c r="T151" i="17"/>
  <c r="T152" i="17"/>
  <c r="T153" i="17"/>
  <c r="T154" i="17"/>
  <c r="T155" i="17"/>
  <c r="T156" i="17"/>
  <c r="T157" i="17"/>
  <c r="T158" i="17"/>
  <c r="T159" i="17"/>
  <c r="R148" i="17"/>
  <c r="R149" i="17"/>
  <c r="R150" i="17"/>
  <c r="R151" i="17"/>
  <c r="R152" i="17"/>
  <c r="R153" i="17"/>
  <c r="R154" i="17"/>
  <c r="R155" i="17"/>
  <c r="R156" i="17"/>
  <c r="R157" i="17"/>
  <c r="R158" i="17"/>
  <c r="R159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L148" i="17"/>
  <c r="L149" i="17"/>
  <c r="L150" i="17"/>
  <c r="L151" i="17"/>
  <c r="L152" i="17"/>
  <c r="L153" i="17"/>
  <c r="L154" i="17"/>
  <c r="L155" i="17"/>
  <c r="L156" i="17"/>
  <c r="L157" i="17"/>
  <c r="L158" i="17"/>
  <c r="L159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U147" i="17"/>
  <c r="T147" i="17"/>
  <c r="R147" i="17"/>
  <c r="Q147" i="17"/>
  <c r="G45" i="15"/>
  <c r="P147" i="17"/>
  <c r="O147" i="17"/>
  <c r="N147" i="17"/>
  <c r="M147" i="17"/>
  <c r="L45" i="15"/>
  <c r="L147" i="17"/>
  <c r="K147" i="17"/>
  <c r="J147" i="17"/>
  <c r="I147" i="17"/>
  <c r="F45" i="15"/>
  <c r="H147" i="17"/>
  <c r="G147" i="17"/>
  <c r="F147" i="17"/>
  <c r="E147" i="17"/>
  <c r="D45" i="15"/>
  <c r="D147" i="17"/>
  <c r="C147" i="17"/>
  <c r="X146" i="17"/>
  <c r="W146" i="17"/>
  <c r="I19" i="17"/>
  <c r="X145" i="17"/>
  <c r="J18" i="17"/>
  <c r="W145" i="17"/>
  <c r="X144" i="17"/>
  <c r="J17" i="17"/>
  <c r="W144" i="17"/>
  <c r="X143" i="17"/>
  <c r="J16" i="17"/>
  <c r="W143" i="17"/>
  <c r="X142" i="17"/>
  <c r="W142" i="17"/>
  <c r="I15" i="17"/>
  <c r="X141" i="17"/>
  <c r="J14" i="17"/>
  <c r="W141" i="17"/>
  <c r="I14" i="17"/>
  <c r="X140" i="17"/>
  <c r="J13" i="17"/>
  <c r="W140" i="17"/>
  <c r="X139" i="17"/>
  <c r="J12" i="17"/>
  <c r="W139" i="17"/>
  <c r="X138" i="17"/>
  <c r="W138" i="17"/>
  <c r="X137" i="17"/>
  <c r="W137" i="17"/>
  <c r="X136" i="17"/>
  <c r="J9" i="17"/>
  <c r="W136" i="17"/>
  <c r="I9" i="17"/>
  <c r="X135" i="17"/>
  <c r="X148" i="17"/>
  <c r="W135" i="17"/>
  <c r="W148" i="17"/>
  <c r="W133" i="17"/>
  <c r="T118" i="17"/>
  <c r="T119" i="17"/>
  <c r="T120" i="17"/>
  <c r="T121" i="17"/>
  <c r="T122" i="17"/>
  <c r="T123" i="17"/>
  <c r="T124" i="17"/>
  <c r="T125" i="17"/>
  <c r="T126" i="17"/>
  <c r="T127" i="17"/>
  <c r="T128" i="17"/>
  <c r="T129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R118" i="17"/>
  <c r="R119" i="17"/>
  <c r="R120" i="17"/>
  <c r="R121" i="17"/>
  <c r="R122" i="17"/>
  <c r="R123" i="17"/>
  <c r="R124" i="17"/>
  <c r="R125" i="17"/>
  <c r="R126" i="17"/>
  <c r="R127" i="17"/>
  <c r="R128" i="17"/>
  <c r="R129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L118" i="17"/>
  <c r="L119" i="17"/>
  <c r="L120" i="17"/>
  <c r="L121" i="17"/>
  <c r="L122" i="17"/>
  <c r="L123" i="17"/>
  <c r="L124" i="17"/>
  <c r="L125" i="17"/>
  <c r="L126" i="17"/>
  <c r="L127" i="17"/>
  <c r="L128" i="17"/>
  <c r="L129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T117" i="17"/>
  <c r="S117" i="17"/>
  <c r="L37" i="15"/>
  <c r="R117" i="17"/>
  <c r="Q117" i="17"/>
  <c r="J37" i="15"/>
  <c r="P117" i="17"/>
  <c r="O117" i="17"/>
  <c r="I37" i="15"/>
  <c r="N117" i="17"/>
  <c r="M117" i="17"/>
  <c r="H37" i="15"/>
  <c r="L117" i="17"/>
  <c r="K117" i="17"/>
  <c r="G37" i="15"/>
  <c r="J117" i="17"/>
  <c r="I117" i="17"/>
  <c r="F37" i="15"/>
  <c r="H117" i="17"/>
  <c r="G117" i="17"/>
  <c r="E37" i="15"/>
  <c r="F117" i="17"/>
  <c r="E117" i="17"/>
  <c r="D37" i="15"/>
  <c r="D117" i="17"/>
  <c r="C117" i="17"/>
  <c r="C37" i="15"/>
  <c r="S37" i="15"/>
  <c r="X116" i="17"/>
  <c r="W116" i="17"/>
  <c r="F19" i="17"/>
  <c r="X115" i="17"/>
  <c r="W115" i="17"/>
  <c r="F18" i="17"/>
  <c r="X114" i="17"/>
  <c r="W114" i="17"/>
  <c r="X113" i="17"/>
  <c r="W113" i="17"/>
  <c r="Y113" i="17"/>
  <c r="H16" i="17"/>
  <c r="X112" i="17"/>
  <c r="W112" i="17"/>
  <c r="X111" i="17"/>
  <c r="W111" i="17"/>
  <c r="X110" i="17"/>
  <c r="W110" i="17"/>
  <c r="X109" i="17"/>
  <c r="W109" i="17"/>
  <c r="Y109" i="17"/>
  <c r="H12" i="17"/>
  <c r="X108" i="17"/>
  <c r="W108" i="17"/>
  <c r="F11" i="17"/>
  <c r="X107" i="17"/>
  <c r="G10" i="17"/>
  <c r="W107" i="17"/>
  <c r="F10" i="17"/>
  <c r="X106" i="17"/>
  <c r="W106" i="17"/>
  <c r="X105" i="17"/>
  <c r="X118" i="17"/>
  <c r="W105" i="17"/>
  <c r="W103" i="17"/>
  <c r="U88" i="17"/>
  <c r="U89" i="17"/>
  <c r="U90" i="17"/>
  <c r="U91" i="17"/>
  <c r="U92" i="17"/>
  <c r="U93" i="17"/>
  <c r="U94" i="17"/>
  <c r="U95" i="17"/>
  <c r="U96" i="17"/>
  <c r="U97" i="17"/>
  <c r="U98" i="17"/>
  <c r="U99" i="17"/>
  <c r="T88" i="17"/>
  <c r="T89" i="17"/>
  <c r="T90" i="17"/>
  <c r="T91" i="17"/>
  <c r="T92" i="17"/>
  <c r="T93" i="17"/>
  <c r="T94" i="17"/>
  <c r="T95" i="17"/>
  <c r="T96" i="17"/>
  <c r="T97" i="17"/>
  <c r="T98" i="17"/>
  <c r="T99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U87" i="17"/>
  <c r="T87" i="17"/>
  <c r="R87" i="17"/>
  <c r="Q87" i="17"/>
  <c r="J29" i="15"/>
  <c r="P87" i="17"/>
  <c r="O87" i="17"/>
  <c r="N87" i="17"/>
  <c r="M87" i="17"/>
  <c r="H29" i="15"/>
  <c r="L87" i="17"/>
  <c r="K87" i="17"/>
  <c r="J87" i="17"/>
  <c r="I87" i="17"/>
  <c r="F29" i="15"/>
  <c r="H87" i="17"/>
  <c r="G87" i="17"/>
  <c r="F87" i="17"/>
  <c r="E87" i="17"/>
  <c r="D29" i="15"/>
  <c r="D87" i="17"/>
  <c r="C87" i="17"/>
  <c r="X86" i="17"/>
  <c r="W86" i="17"/>
  <c r="X85" i="17"/>
  <c r="W85" i="17"/>
  <c r="X84" i="17"/>
  <c r="W84" i="17"/>
  <c r="X83" i="17"/>
  <c r="W83" i="17"/>
  <c r="X82" i="17"/>
  <c r="W82" i="17"/>
  <c r="X81" i="17"/>
  <c r="W81" i="17"/>
  <c r="X80" i="17"/>
  <c r="W80" i="17"/>
  <c r="X79" i="17"/>
  <c r="W79" i="17"/>
  <c r="X78" i="17"/>
  <c r="W78" i="17"/>
  <c r="X77" i="17"/>
  <c r="W77" i="17"/>
  <c r="X76" i="17"/>
  <c r="W76" i="17"/>
  <c r="X75" i="17"/>
  <c r="X88" i="17"/>
  <c r="W75" i="17"/>
  <c r="W88" i="17"/>
  <c r="W73" i="17"/>
  <c r="U58" i="17"/>
  <c r="U59" i="17"/>
  <c r="U60" i="17"/>
  <c r="U61" i="17"/>
  <c r="U62" i="17"/>
  <c r="U63" i="17"/>
  <c r="U64" i="17"/>
  <c r="U65" i="17"/>
  <c r="U66" i="17"/>
  <c r="U67" i="17"/>
  <c r="U68" i="17"/>
  <c r="U69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U57" i="17"/>
  <c r="T57" i="17"/>
  <c r="S57" i="17"/>
  <c r="P57" i="17"/>
  <c r="O57" i="17"/>
  <c r="R29" i="15"/>
  <c r="N57" i="17"/>
  <c r="M57" i="17"/>
  <c r="Q29" i="15"/>
  <c r="L57" i="17"/>
  <c r="K57" i="17"/>
  <c r="P29" i="15"/>
  <c r="J57" i="17"/>
  <c r="I57" i="17"/>
  <c r="O29" i="15"/>
  <c r="H57" i="17"/>
  <c r="G57" i="17"/>
  <c r="N29" i="15"/>
  <c r="F57" i="17"/>
  <c r="E57" i="17"/>
  <c r="M29" i="15"/>
  <c r="D57" i="17"/>
  <c r="C57" i="17"/>
  <c r="L29" i="15"/>
  <c r="X56" i="17"/>
  <c r="D19" i="17"/>
  <c r="W56" i="17"/>
  <c r="C19" i="17"/>
  <c r="X55" i="17"/>
  <c r="W55" i="17"/>
  <c r="C18" i="17"/>
  <c r="X54" i="17"/>
  <c r="D17" i="17"/>
  <c r="W54" i="17"/>
  <c r="C17" i="17"/>
  <c r="C38" i="17"/>
  <c r="W37" i="17"/>
  <c r="X53" i="17"/>
  <c r="D16" i="17"/>
  <c r="W53" i="17"/>
  <c r="C16" i="17"/>
  <c r="X52" i="17"/>
  <c r="D15" i="17"/>
  <c r="W52" i="17"/>
  <c r="X51" i="17"/>
  <c r="W51" i="17"/>
  <c r="C14" i="17"/>
  <c r="X50" i="17"/>
  <c r="D13" i="17"/>
  <c r="W50" i="17"/>
  <c r="C13" i="17"/>
  <c r="X49" i="17"/>
  <c r="D12" i="17"/>
  <c r="W49" i="17"/>
  <c r="X48" i="17"/>
  <c r="D11" i="17"/>
  <c r="W48" i="17"/>
  <c r="C11" i="17"/>
  <c r="X47" i="17"/>
  <c r="W47" i="17"/>
  <c r="X46" i="17"/>
  <c r="W46" i="17"/>
  <c r="C9" i="17"/>
  <c r="X45" i="17"/>
  <c r="X58" i="17"/>
  <c r="W45" i="17"/>
  <c r="W58" i="17"/>
  <c r="W43" i="17"/>
  <c r="R38" i="17"/>
  <c r="R37" i="17"/>
  <c r="R36" i="17"/>
  <c r="R35" i="17"/>
  <c r="T25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20" i="17"/>
  <c r="U12" i="15"/>
  <c r="Y19" i="17"/>
  <c r="M19" i="17"/>
  <c r="L19" i="17"/>
  <c r="G19" i="17"/>
  <c r="Y18" i="17"/>
  <c r="D18" i="17"/>
  <c r="Y17" i="17"/>
  <c r="L17" i="17"/>
  <c r="I17" i="17"/>
  <c r="G17" i="17"/>
  <c r="Y16" i="17"/>
  <c r="M16" i="17"/>
  <c r="L16" i="17"/>
  <c r="I16" i="17"/>
  <c r="G16" i="17"/>
  <c r="M15" i="17"/>
  <c r="L15" i="17"/>
  <c r="G15" i="17"/>
  <c r="F15" i="17"/>
  <c r="F14" i="17"/>
  <c r="D14" i="17"/>
  <c r="M13" i="17"/>
  <c r="L13" i="17"/>
  <c r="I13" i="17"/>
  <c r="G13" i="17"/>
  <c r="M12" i="17"/>
  <c r="I12" i="17"/>
  <c r="G12" i="17"/>
  <c r="C12" i="17"/>
  <c r="M11" i="17"/>
  <c r="L11" i="17"/>
  <c r="I11" i="17"/>
  <c r="G11" i="17"/>
  <c r="G36" i="17"/>
  <c r="M10" i="17"/>
  <c r="I10" i="17"/>
  <c r="D10" i="17"/>
  <c r="C10" i="17"/>
  <c r="M9" i="17"/>
  <c r="L9" i="17"/>
  <c r="G9" i="17"/>
  <c r="D9" i="17"/>
  <c r="J8" i="17"/>
  <c r="I8" i="17"/>
  <c r="D8" i="17"/>
  <c r="C8" i="17"/>
  <c r="C22" i="17"/>
  <c r="U2" i="17"/>
  <c r="R2" i="17"/>
  <c r="U87" i="7"/>
  <c r="T87" i="7"/>
  <c r="L8" i="17"/>
  <c r="R39" i="17"/>
  <c r="G8" i="18"/>
  <c r="G35" i="18"/>
  <c r="K8" i="18"/>
  <c r="L8" i="19"/>
  <c r="L35" i="19"/>
  <c r="L38" i="19"/>
  <c r="W40" i="19"/>
  <c r="G8" i="17"/>
  <c r="G22" i="17"/>
  <c r="M8" i="17"/>
  <c r="M35" i="17"/>
  <c r="L36" i="17"/>
  <c r="W179" i="17"/>
  <c r="C35" i="18"/>
  <c r="L8" i="18"/>
  <c r="L35" i="18"/>
  <c r="R39" i="18"/>
  <c r="S28" i="15"/>
  <c r="W147" i="18"/>
  <c r="I20" i="18"/>
  <c r="F44" i="15"/>
  <c r="S44" i="15"/>
  <c r="M8" i="19"/>
  <c r="Y105" i="19"/>
  <c r="Y107" i="19"/>
  <c r="H10" i="19"/>
  <c r="N23" i="20"/>
  <c r="N145" i="24"/>
  <c r="N123" i="21"/>
  <c r="H24" i="20"/>
  <c r="H146" i="24"/>
  <c r="H124" i="21"/>
  <c r="I25" i="20"/>
  <c r="I147" i="24"/>
  <c r="I158" i="24"/>
  <c r="I125" i="21"/>
  <c r="I136" i="21"/>
  <c r="L26" i="20"/>
  <c r="L148" i="24"/>
  <c r="L126" i="21"/>
  <c r="O24" i="20"/>
  <c r="O146" i="24"/>
  <c r="O124" i="21"/>
  <c r="C122" i="24"/>
  <c r="C100" i="21"/>
  <c r="S53" i="15"/>
  <c r="F35" i="18"/>
  <c r="O12" i="19"/>
  <c r="I37" i="19"/>
  <c r="F28" i="20"/>
  <c r="F150" i="24"/>
  <c r="F159" i="24"/>
  <c r="F128" i="21"/>
  <c r="F137" i="21"/>
  <c r="M27" i="20"/>
  <c r="M149" i="24"/>
  <c r="M127" i="21"/>
  <c r="D35" i="17"/>
  <c r="C37" i="19"/>
  <c r="R39" i="19"/>
  <c r="E23" i="20"/>
  <c r="E123" i="21"/>
  <c r="E145" i="24"/>
  <c r="D25" i="20"/>
  <c r="D147" i="24"/>
  <c r="D158" i="24"/>
  <c r="D125" i="21"/>
  <c r="D136" i="21"/>
  <c r="G26" i="20"/>
  <c r="G148" i="24"/>
  <c r="G126" i="21"/>
  <c r="C27" i="20"/>
  <c r="C149" i="24"/>
  <c r="C127" i="21"/>
  <c r="X59" i="17"/>
  <c r="C29" i="15"/>
  <c r="E29" i="15"/>
  <c r="G29" i="15"/>
  <c r="I29" i="15"/>
  <c r="X117" i="17"/>
  <c r="G20" i="17"/>
  <c r="W149" i="17"/>
  <c r="W150" i="17"/>
  <c r="W151" i="17"/>
  <c r="W152" i="17"/>
  <c r="W153" i="17"/>
  <c r="W154" i="17"/>
  <c r="W155" i="17"/>
  <c r="W156" i="17"/>
  <c r="W157" i="17"/>
  <c r="W158" i="17"/>
  <c r="W159" i="17"/>
  <c r="J45" i="15"/>
  <c r="E45" i="15"/>
  <c r="H45" i="15"/>
  <c r="K45" i="15"/>
  <c r="D35" i="18"/>
  <c r="I8" i="18"/>
  <c r="I35" i="18"/>
  <c r="M35" i="18"/>
  <c r="I14" i="18"/>
  <c r="I16" i="18"/>
  <c r="I37" i="18"/>
  <c r="O16" i="18"/>
  <c r="S11" i="15"/>
  <c r="U11" i="15"/>
  <c r="M28" i="15"/>
  <c r="P28" i="15"/>
  <c r="R28" i="15"/>
  <c r="Y105" i="18"/>
  <c r="Y107" i="18"/>
  <c r="H10" i="18"/>
  <c r="Y109" i="18"/>
  <c r="H12" i="18"/>
  <c r="Y111" i="18"/>
  <c r="H14" i="18"/>
  <c r="C36" i="15"/>
  <c r="E36" i="15"/>
  <c r="G36" i="15"/>
  <c r="I36" i="15"/>
  <c r="Y172" i="18"/>
  <c r="N15" i="18"/>
  <c r="D52" i="15"/>
  <c r="F52" i="15"/>
  <c r="H52" i="15"/>
  <c r="S52" i="15"/>
  <c r="N8" i="19"/>
  <c r="I11" i="19"/>
  <c r="O11" i="19"/>
  <c r="G37" i="19"/>
  <c r="P18" i="19"/>
  <c r="K24" i="20"/>
  <c r="K146" i="24"/>
  <c r="K124" i="21"/>
  <c r="P24" i="20"/>
  <c r="P146" i="24"/>
  <c r="P124" i="21"/>
  <c r="J27" i="20"/>
  <c r="J149" i="24"/>
  <c r="J127" i="21"/>
  <c r="Q37" i="20"/>
  <c r="Q36" i="20"/>
  <c r="Q35" i="20"/>
  <c r="Q22" i="20"/>
  <c r="E39" i="20"/>
  <c r="Y41" i="20"/>
  <c r="N39" i="20"/>
  <c r="Q38" i="20"/>
  <c r="K39" i="20"/>
  <c r="H39" i="20"/>
  <c r="W89" i="17"/>
  <c r="Y105" i="17"/>
  <c r="H8" i="17"/>
  <c r="X119" i="17"/>
  <c r="M38" i="17"/>
  <c r="X40" i="17"/>
  <c r="Y78" i="18"/>
  <c r="W87" i="18"/>
  <c r="Y76" i="18"/>
  <c r="X87" i="18"/>
  <c r="Y87" i="18"/>
  <c r="Y176" i="18"/>
  <c r="N19" i="18"/>
  <c r="Y168" i="18"/>
  <c r="N11" i="18"/>
  <c r="Y166" i="18"/>
  <c r="N9" i="18"/>
  <c r="X177" i="18"/>
  <c r="M20" i="18"/>
  <c r="W177" i="18"/>
  <c r="J35" i="18"/>
  <c r="Y139" i="18"/>
  <c r="K12" i="18"/>
  <c r="Y137" i="18"/>
  <c r="K10" i="18"/>
  <c r="X147" i="18"/>
  <c r="J20" i="18"/>
  <c r="X117" i="18"/>
  <c r="G20" i="18"/>
  <c r="W117" i="18"/>
  <c r="W57" i="18"/>
  <c r="C20" i="18"/>
  <c r="D11" i="15"/>
  <c r="X57" i="18"/>
  <c r="D20" i="18"/>
  <c r="E11" i="15"/>
  <c r="D8" i="19"/>
  <c r="Y46" i="19"/>
  <c r="E9" i="19"/>
  <c r="Y48" i="19"/>
  <c r="E11" i="19"/>
  <c r="Y50" i="19"/>
  <c r="R50" i="19"/>
  <c r="Y52" i="19"/>
  <c r="Y54" i="19"/>
  <c r="Y56" i="19"/>
  <c r="E19" i="19"/>
  <c r="W57" i="19"/>
  <c r="C20" i="19"/>
  <c r="D38" i="19"/>
  <c r="X37" i="19"/>
  <c r="X57" i="19"/>
  <c r="D20" i="19"/>
  <c r="X8" i="19"/>
  <c r="X87" i="19"/>
  <c r="W87" i="19"/>
  <c r="Y87" i="19"/>
  <c r="W117" i="19"/>
  <c r="X117" i="19"/>
  <c r="G20" i="19"/>
  <c r="X9" i="19"/>
  <c r="X147" i="19"/>
  <c r="J20" i="19"/>
  <c r="X10" i="19"/>
  <c r="W147" i="19"/>
  <c r="W177" i="19"/>
  <c r="X177" i="19"/>
  <c r="M20" i="19"/>
  <c r="X11" i="19"/>
  <c r="X12" i="19"/>
  <c r="B164" i="19"/>
  <c r="B134" i="19"/>
  <c r="B104" i="19"/>
  <c r="B44" i="19"/>
  <c r="B74" i="19"/>
  <c r="B7" i="19"/>
  <c r="T18" i="19"/>
  <c r="T16" i="19"/>
  <c r="T19" i="19"/>
  <c r="T17" i="19"/>
  <c r="C35" i="19"/>
  <c r="C22" i="19"/>
  <c r="G35" i="19"/>
  <c r="G22" i="19"/>
  <c r="I35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W28" i="19"/>
  <c r="M35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X29" i="19"/>
  <c r="C23" i="19"/>
  <c r="G23" i="19"/>
  <c r="G24" i="19"/>
  <c r="G25" i="19"/>
  <c r="G26" i="19"/>
  <c r="G27" i="19"/>
  <c r="G28" i="19"/>
  <c r="G29" i="19"/>
  <c r="G30" i="19"/>
  <c r="G31" i="19"/>
  <c r="G32" i="19"/>
  <c r="G33" i="19"/>
  <c r="X27" i="19"/>
  <c r="O9" i="19"/>
  <c r="C24" i="19"/>
  <c r="C25" i="19"/>
  <c r="C26" i="19"/>
  <c r="C27" i="19"/>
  <c r="C28" i="19"/>
  <c r="C29" i="19"/>
  <c r="C30" i="19"/>
  <c r="C31" i="19"/>
  <c r="C32" i="19"/>
  <c r="C33" i="19"/>
  <c r="W26" i="19"/>
  <c r="O10" i="19"/>
  <c r="C36" i="19"/>
  <c r="G36" i="19"/>
  <c r="I36" i="19"/>
  <c r="M36" i="19"/>
  <c r="R46" i="19"/>
  <c r="R48" i="19"/>
  <c r="E13" i="19"/>
  <c r="E15" i="19"/>
  <c r="R52" i="19"/>
  <c r="E17" i="19"/>
  <c r="R54" i="19"/>
  <c r="R56" i="19"/>
  <c r="Y57" i="19"/>
  <c r="D35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X26" i="19"/>
  <c r="F35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W27" i="19"/>
  <c r="J35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X28" i="19"/>
  <c r="N22" i="19"/>
  <c r="P8" i="19"/>
  <c r="P9" i="19"/>
  <c r="P10" i="19"/>
  <c r="D36" i="19"/>
  <c r="P11" i="19"/>
  <c r="F36" i="19"/>
  <c r="J36" i="19"/>
  <c r="L36" i="19"/>
  <c r="X59" i="19"/>
  <c r="X60" i="19"/>
  <c r="X61" i="19"/>
  <c r="X62" i="19"/>
  <c r="X63" i="19"/>
  <c r="X64" i="19"/>
  <c r="X65" i="19"/>
  <c r="X66" i="19"/>
  <c r="X67" i="19"/>
  <c r="X68" i="19"/>
  <c r="X69" i="19"/>
  <c r="P12" i="19"/>
  <c r="P13" i="19"/>
  <c r="O14" i="19"/>
  <c r="P15" i="19"/>
  <c r="O16" i="19"/>
  <c r="P17" i="19"/>
  <c r="O18" i="19"/>
  <c r="P19" i="19"/>
  <c r="D37" i="19"/>
  <c r="F37" i="19"/>
  <c r="J37" i="19"/>
  <c r="L37" i="19"/>
  <c r="C38" i="19"/>
  <c r="W37" i="19"/>
  <c r="G38" i="19"/>
  <c r="X38" i="19"/>
  <c r="I38" i="19"/>
  <c r="W39" i="19"/>
  <c r="M38" i="19"/>
  <c r="X40" i="19"/>
  <c r="W59" i="19"/>
  <c r="W60" i="19"/>
  <c r="W61" i="19"/>
  <c r="W62" i="19"/>
  <c r="W63" i="19"/>
  <c r="W64" i="19"/>
  <c r="W65" i="19"/>
  <c r="W66" i="19"/>
  <c r="W67" i="19"/>
  <c r="W68" i="19"/>
  <c r="W69" i="19"/>
  <c r="Y76" i="19"/>
  <c r="Y89" i="19"/>
  <c r="Y78" i="19"/>
  <c r="Y80" i="19"/>
  <c r="Y82" i="19"/>
  <c r="Y84" i="19"/>
  <c r="Y86" i="19"/>
  <c r="W88" i="19"/>
  <c r="W89" i="19"/>
  <c r="W90" i="19"/>
  <c r="W91" i="19"/>
  <c r="W92" i="19"/>
  <c r="W93" i="19"/>
  <c r="W94" i="19"/>
  <c r="W95" i="19"/>
  <c r="W96" i="19"/>
  <c r="W97" i="19"/>
  <c r="W98" i="19"/>
  <c r="W99" i="19"/>
  <c r="O13" i="19"/>
  <c r="P14" i="19"/>
  <c r="O15" i="19"/>
  <c r="P16" i="19"/>
  <c r="O17" i="19"/>
  <c r="O19" i="19"/>
  <c r="Y45" i="19"/>
  <c r="Y47" i="19"/>
  <c r="Y49" i="19"/>
  <c r="Y51" i="19"/>
  <c r="Y53" i="19"/>
  <c r="Y55" i="19"/>
  <c r="X89" i="19"/>
  <c r="X90" i="19"/>
  <c r="X91" i="19"/>
  <c r="X92" i="19"/>
  <c r="X93" i="19"/>
  <c r="X94" i="19"/>
  <c r="X95" i="19"/>
  <c r="X96" i="19"/>
  <c r="X97" i="19"/>
  <c r="X98" i="19"/>
  <c r="X99" i="19"/>
  <c r="Y77" i="19"/>
  <c r="Y90" i="19"/>
  <c r="Y79" i="19"/>
  <c r="Y81" i="19"/>
  <c r="Y83" i="19"/>
  <c r="Y85" i="19"/>
  <c r="X119" i="19"/>
  <c r="X120" i="19"/>
  <c r="X121" i="19"/>
  <c r="X122" i="19"/>
  <c r="X123" i="19"/>
  <c r="X124" i="19"/>
  <c r="X125" i="19"/>
  <c r="X126" i="19"/>
  <c r="X127" i="19"/>
  <c r="X128" i="19"/>
  <c r="X129" i="19"/>
  <c r="Y106" i="19"/>
  <c r="Y108" i="19"/>
  <c r="Y110" i="19"/>
  <c r="Y112" i="19"/>
  <c r="Y114" i="19"/>
  <c r="Y116" i="19"/>
  <c r="W118" i="19"/>
  <c r="W119" i="19"/>
  <c r="W120" i="19"/>
  <c r="W121" i="19"/>
  <c r="W122" i="19"/>
  <c r="W123" i="19"/>
  <c r="W124" i="19"/>
  <c r="W125" i="19"/>
  <c r="W126" i="19"/>
  <c r="W127" i="19"/>
  <c r="W128" i="19"/>
  <c r="W129" i="19"/>
  <c r="X149" i="19"/>
  <c r="X150" i="19"/>
  <c r="X151" i="19"/>
  <c r="X152" i="19"/>
  <c r="X153" i="19"/>
  <c r="X154" i="19"/>
  <c r="X155" i="19"/>
  <c r="X156" i="19"/>
  <c r="X157" i="19"/>
  <c r="X158" i="19"/>
  <c r="X159" i="19"/>
  <c r="Y109" i="19"/>
  <c r="Y111" i="19"/>
  <c r="Y113" i="19"/>
  <c r="Y115" i="19"/>
  <c r="Y135" i="19"/>
  <c r="Y137" i="19"/>
  <c r="Y139" i="19"/>
  <c r="Y141" i="19"/>
  <c r="Y143" i="19"/>
  <c r="Y145" i="19"/>
  <c r="W149" i="19"/>
  <c r="W150" i="19"/>
  <c r="W151" i="19"/>
  <c r="W152" i="19"/>
  <c r="W153" i="19"/>
  <c r="W154" i="19"/>
  <c r="W155" i="19"/>
  <c r="W156" i="19"/>
  <c r="W157" i="19"/>
  <c r="W158" i="19"/>
  <c r="W159" i="19"/>
  <c r="Y142" i="19"/>
  <c r="Y144" i="19"/>
  <c r="Y146" i="19"/>
  <c r="X179" i="19"/>
  <c r="X180" i="19"/>
  <c r="X181" i="19"/>
  <c r="X182" i="19"/>
  <c r="X183" i="19"/>
  <c r="X184" i="19"/>
  <c r="X185" i="19"/>
  <c r="X186" i="19"/>
  <c r="X187" i="19"/>
  <c r="X188" i="19"/>
  <c r="X189" i="19"/>
  <c r="Y166" i="19"/>
  <c r="Y168" i="19"/>
  <c r="Y170" i="19"/>
  <c r="Y172" i="19"/>
  <c r="Y174" i="19"/>
  <c r="Y176" i="19"/>
  <c r="W178" i="19"/>
  <c r="W179" i="19"/>
  <c r="W180" i="19"/>
  <c r="W181" i="19"/>
  <c r="W182" i="19"/>
  <c r="W183" i="19"/>
  <c r="W184" i="19"/>
  <c r="W185" i="19"/>
  <c r="W186" i="19"/>
  <c r="W187" i="19"/>
  <c r="W188" i="19"/>
  <c r="W189" i="19"/>
  <c r="Y169" i="19"/>
  <c r="Y171" i="19"/>
  <c r="Y173" i="19"/>
  <c r="Y175" i="19"/>
  <c r="W2" i="18"/>
  <c r="T18" i="18"/>
  <c r="P8" i="18"/>
  <c r="P9" i="18"/>
  <c r="P10" i="18"/>
  <c r="D36" i="18"/>
  <c r="F36" i="18"/>
  <c r="J36" i="18"/>
  <c r="L36" i="18"/>
  <c r="P11" i="18"/>
  <c r="P12" i="18"/>
  <c r="P13" i="18"/>
  <c r="C37" i="18"/>
  <c r="G37" i="18"/>
  <c r="M37" i="18"/>
  <c r="O14" i="18"/>
  <c r="P15" i="18"/>
  <c r="D38" i="18"/>
  <c r="X37" i="18"/>
  <c r="F38" i="18"/>
  <c r="W38" i="18"/>
  <c r="J38" i="18"/>
  <c r="X39" i="18"/>
  <c r="L38" i="18"/>
  <c r="W40" i="18"/>
  <c r="P17" i="18"/>
  <c r="O18" i="18"/>
  <c r="P19" i="18"/>
  <c r="D22" i="18"/>
  <c r="F22" i="18"/>
  <c r="J22" i="18"/>
  <c r="L22" i="18"/>
  <c r="W59" i="18"/>
  <c r="W60" i="18"/>
  <c r="W61" i="18"/>
  <c r="W62" i="18"/>
  <c r="W63" i="18"/>
  <c r="W64" i="18"/>
  <c r="W65" i="18"/>
  <c r="W66" i="18"/>
  <c r="W67" i="18"/>
  <c r="W68" i="18"/>
  <c r="W69" i="18"/>
  <c r="X89" i="18"/>
  <c r="X90" i="18"/>
  <c r="X91" i="18"/>
  <c r="X92" i="18"/>
  <c r="X93" i="18"/>
  <c r="X94" i="18"/>
  <c r="X95" i="18"/>
  <c r="X96" i="18"/>
  <c r="X97" i="18"/>
  <c r="X98" i="18"/>
  <c r="X99" i="18"/>
  <c r="O8" i="18"/>
  <c r="O9" i="18"/>
  <c r="O10" i="18"/>
  <c r="C36" i="18"/>
  <c r="G36" i="18"/>
  <c r="I36" i="18"/>
  <c r="M36" i="18"/>
  <c r="O11" i="18"/>
  <c r="O12" i="18"/>
  <c r="O13" i="18"/>
  <c r="D37" i="18"/>
  <c r="F37" i="18"/>
  <c r="J37" i="18"/>
  <c r="L37" i="18"/>
  <c r="P14" i="18"/>
  <c r="O15" i="18"/>
  <c r="P16" i="18"/>
  <c r="T16" i="18"/>
  <c r="C38" i="18"/>
  <c r="W37" i="18"/>
  <c r="G38" i="18"/>
  <c r="X38" i="18"/>
  <c r="I38" i="18"/>
  <c r="W39" i="18"/>
  <c r="M38" i="18"/>
  <c r="X40" i="18"/>
  <c r="O17" i="18"/>
  <c r="P18" i="18"/>
  <c r="O19" i="18"/>
  <c r="C22" i="18"/>
  <c r="G22" i="18"/>
  <c r="I22" i="18"/>
  <c r="K22" i="18"/>
  <c r="M22" i="18"/>
  <c r="X59" i="18"/>
  <c r="X60" i="18"/>
  <c r="X61" i="18"/>
  <c r="X62" i="18"/>
  <c r="X63" i="18"/>
  <c r="X64" i="18"/>
  <c r="X65" i="18"/>
  <c r="X66" i="18"/>
  <c r="X67" i="18"/>
  <c r="X68" i="18"/>
  <c r="X69" i="18"/>
  <c r="Y45" i="18"/>
  <c r="Y75" i="18"/>
  <c r="Y88" i="18"/>
  <c r="Y89" i="18"/>
  <c r="Y77" i="18"/>
  <c r="Y79" i="18"/>
  <c r="Y81" i="18"/>
  <c r="Y83" i="18"/>
  <c r="Y85" i="18"/>
  <c r="W89" i="18"/>
  <c r="W90" i="18"/>
  <c r="W91" i="18"/>
  <c r="W92" i="18"/>
  <c r="W93" i="18"/>
  <c r="W94" i="18"/>
  <c r="W95" i="18"/>
  <c r="W96" i="18"/>
  <c r="W97" i="18"/>
  <c r="W98" i="18"/>
  <c r="W99" i="18"/>
  <c r="Y80" i="18"/>
  <c r="Y82" i="18"/>
  <c r="Y84" i="18"/>
  <c r="Y86" i="18"/>
  <c r="X119" i="18"/>
  <c r="X120" i="18"/>
  <c r="X121" i="18"/>
  <c r="X122" i="18"/>
  <c r="X123" i="18"/>
  <c r="X124" i="18"/>
  <c r="X125" i="18"/>
  <c r="X126" i="18"/>
  <c r="X127" i="18"/>
  <c r="X128" i="18"/>
  <c r="X129" i="18"/>
  <c r="Y106" i="18"/>
  <c r="Y108" i="18"/>
  <c r="Y110" i="18"/>
  <c r="Y112" i="18"/>
  <c r="Y114" i="18"/>
  <c r="Y116" i="18"/>
  <c r="W118" i="18"/>
  <c r="W119" i="18"/>
  <c r="W120" i="18"/>
  <c r="W121" i="18"/>
  <c r="W122" i="18"/>
  <c r="W123" i="18"/>
  <c r="W124" i="18"/>
  <c r="W125" i="18"/>
  <c r="W126" i="18"/>
  <c r="W127" i="18"/>
  <c r="W128" i="18"/>
  <c r="W129" i="18"/>
  <c r="X149" i="18"/>
  <c r="X150" i="18"/>
  <c r="X151" i="18"/>
  <c r="X152" i="18"/>
  <c r="X153" i="18"/>
  <c r="X154" i="18"/>
  <c r="X155" i="18"/>
  <c r="X156" i="18"/>
  <c r="X157" i="18"/>
  <c r="X158" i="18"/>
  <c r="X159" i="18"/>
  <c r="Y113" i="18"/>
  <c r="Y115" i="18"/>
  <c r="Y136" i="18"/>
  <c r="Y138" i="18"/>
  <c r="Y140" i="18"/>
  <c r="Y142" i="18"/>
  <c r="Y144" i="18"/>
  <c r="Y146" i="18"/>
  <c r="W148" i="18"/>
  <c r="W149" i="18"/>
  <c r="W150" i="18"/>
  <c r="W151" i="18"/>
  <c r="W152" i="18"/>
  <c r="W153" i="18"/>
  <c r="W154" i="18"/>
  <c r="W155" i="18"/>
  <c r="W156" i="18"/>
  <c r="W157" i="18"/>
  <c r="W158" i="18"/>
  <c r="W159" i="18"/>
  <c r="Y145" i="18"/>
  <c r="X179" i="18"/>
  <c r="X180" i="18"/>
  <c r="X181" i="18"/>
  <c r="X182" i="18"/>
  <c r="X183" i="18"/>
  <c r="X184" i="18"/>
  <c r="X185" i="18"/>
  <c r="X186" i="18"/>
  <c r="X187" i="18"/>
  <c r="X188" i="18"/>
  <c r="X189" i="18"/>
  <c r="Y165" i="18"/>
  <c r="Y167" i="18"/>
  <c r="Y169" i="18"/>
  <c r="Y171" i="18"/>
  <c r="Y173" i="18"/>
  <c r="Y175" i="18"/>
  <c r="W179" i="18"/>
  <c r="W180" i="18"/>
  <c r="W181" i="18"/>
  <c r="W182" i="18"/>
  <c r="W183" i="18"/>
  <c r="W184" i="18"/>
  <c r="W185" i="18"/>
  <c r="W186" i="18"/>
  <c r="W187" i="18"/>
  <c r="W188" i="18"/>
  <c r="W189" i="18"/>
  <c r="Y170" i="18"/>
  <c r="Y174" i="18"/>
  <c r="M37" i="17"/>
  <c r="X179" i="17"/>
  <c r="X180" i="17"/>
  <c r="X181" i="17"/>
  <c r="X182" i="17"/>
  <c r="X183" i="17"/>
  <c r="X184" i="17"/>
  <c r="X185" i="17"/>
  <c r="X186" i="17"/>
  <c r="X187" i="17"/>
  <c r="X188" i="17"/>
  <c r="X189" i="17"/>
  <c r="X177" i="17"/>
  <c r="M20" i="17"/>
  <c r="Y166" i="17"/>
  <c r="N9" i="17"/>
  <c r="W180" i="17"/>
  <c r="W181" i="17"/>
  <c r="W182" i="17"/>
  <c r="W183" i="17"/>
  <c r="W184" i="17"/>
  <c r="W185" i="17"/>
  <c r="W186" i="17"/>
  <c r="W187" i="17"/>
  <c r="W188" i="17"/>
  <c r="W189" i="17"/>
  <c r="Y169" i="17"/>
  <c r="N12" i="17"/>
  <c r="W177" i="17"/>
  <c r="I35" i="17"/>
  <c r="J10" i="17"/>
  <c r="P10" i="17"/>
  <c r="Y136" i="17"/>
  <c r="K9" i="17"/>
  <c r="W147" i="17"/>
  <c r="X149" i="17"/>
  <c r="X150" i="17"/>
  <c r="X151" i="17"/>
  <c r="X152" i="17"/>
  <c r="X153" i="17"/>
  <c r="X154" i="17"/>
  <c r="X155" i="17"/>
  <c r="X156" i="17"/>
  <c r="X157" i="17"/>
  <c r="X158" i="17"/>
  <c r="X159" i="17"/>
  <c r="X147" i="17"/>
  <c r="J20" i="17"/>
  <c r="G35" i="17"/>
  <c r="O19" i="17"/>
  <c r="W117" i="17"/>
  <c r="F8" i="17"/>
  <c r="F12" i="17"/>
  <c r="F16" i="17"/>
  <c r="F37" i="17"/>
  <c r="X120" i="17"/>
  <c r="X121" i="17"/>
  <c r="W118" i="17"/>
  <c r="W119" i="17"/>
  <c r="W120" i="17"/>
  <c r="W121" i="17"/>
  <c r="W122" i="17"/>
  <c r="W123" i="17"/>
  <c r="W124" i="17"/>
  <c r="W125" i="17"/>
  <c r="W126" i="17"/>
  <c r="W127" i="17"/>
  <c r="W128" i="17"/>
  <c r="W129" i="17"/>
  <c r="Y76" i="17"/>
  <c r="W87" i="17"/>
  <c r="X89" i="17"/>
  <c r="X90" i="17"/>
  <c r="X91" i="17"/>
  <c r="X92" i="17"/>
  <c r="X93" i="17"/>
  <c r="X94" i="17"/>
  <c r="X95" i="17"/>
  <c r="X96" i="17"/>
  <c r="X97" i="17"/>
  <c r="X98" i="17"/>
  <c r="X99" i="17"/>
  <c r="X87" i="17"/>
  <c r="C36" i="17"/>
  <c r="Y47" i="17"/>
  <c r="W57" i="17"/>
  <c r="X57" i="17"/>
  <c r="Y57" i="17"/>
  <c r="D36" i="17"/>
  <c r="D20" i="17"/>
  <c r="R47" i="17"/>
  <c r="E10" i="17"/>
  <c r="I22" i="17"/>
  <c r="C23" i="17"/>
  <c r="C35" i="17"/>
  <c r="I36" i="17"/>
  <c r="M36" i="17"/>
  <c r="W59" i="17"/>
  <c r="W60" i="17"/>
  <c r="W61" i="17"/>
  <c r="W62" i="17"/>
  <c r="W63" i="17"/>
  <c r="W64" i="17"/>
  <c r="W65" i="17"/>
  <c r="W66" i="17"/>
  <c r="W67" i="17"/>
  <c r="W68" i="17"/>
  <c r="W69" i="17"/>
  <c r="Y46" i="17"/>
  <c r="X60" i="17"/>
  <c r="X61" i="17"/>
  <c r="X62" i="17"/>
  <c r="X63" i="17"/>
  <c r="X64" i="17"/>
  <c r="X65" i="17"/>
  <c r="X66" i="17"/>
  <c r="X67" i="17"/>
  <c r="X68" i="17"/>
  <c r="X69" i="17"/>
  <c r="Y48" i="17"/>
  <c r="Y50" i="17"/>
  <c r="Y52" i="17"/>
  <c r="Y54" i="17"/>
  <c r="Y56" i="17"/>
  <c r="W90" i="17"/>
  <c r="W91" i="17"/>
  <c r="W92" i="17"/>
  <c r="W93" i="17"/>
  <c r="W94" i="17"/>
  <c r="W95" i="17"/>
  <c r="W96" i="17"/>
  <c r="W97" i="17"/>
  <c r="W98" i="17"/>
  <c r="W99" i="17"/>
  <c r="Y77" i="17"/>
  <c r="Y81" i="17"/>
  <c r="Y85" i="17"/>
  <c r="H22" i="17"/>
  <c r="I20" i="17"/>
  <c r="W2" i="17"/>
  <c r="O8" i="17"/>
  <c r="O11" i="17"/>
  <c r="P12" i="17"/>
  <c r="O12" i="17"/>
  <c r="D37" i="17"/>
  <c r="L37" i="17"/>
  <c r="C15" i="17"/>
  <c r="P16" i="17"/>
  <c r="I37" i="17"/>
  <c r="D38" i="17"/>
  <c r="X37" i="17"/>
  <c r="L38" i="17"/>
  <c r="W40" i="17"/>
  <c r="Y45" i="17"/>
  <c r="Y49" i="17"/>
  <c r="O14" i="17"/>
  <c r="Y51" i="17"/>
  <c r="Y53" i="17"/>
  <c r="Y55" i="17"/>
  <c r="Y75" i="17"/>
  <c r="Y88" i="17"/>
  <c r="Y89" i="17"/>
  <c r="Y78" i="17"/>
  <c r="Y79" i="17"/>
  <c r="Y82" i="17"/>
  <c r="Y83" i="17"/>
  <c r="Y86" i="17"/>
  <c r="Y106" i="17"/>
  <c r="Y110" i="17"/>
  <c r="Y114" i="17"/>
  <c r="Y118" i="17"/>
  <c r="Y137" i="17"/>
  <c r="Y141" i="17"/>
  <c r="Y145" i="17"/>
  <c r="Y167" i="17"/>
  <c r="Y175" i="17"/>
  <c r="P8" i="17"/>
  <c r="F9" i="17"/>
  <c r="O9" i="17"/>
  <c r="P9" i="17"/>
  <c r="L10" i="17"/>
  <c r="J11" i="17"/>
  <c r="F13" i="17"/>
  <c r="P13" i="17"/>
  <c r="G14" i="17"/>
  <c r="J15" i="17"/>
  <c r="P15" i="17"/>
  <c r="F17" i="17"/>
  <c r="P17" i="17"/>
  <c r="G18" i="17"/>
  <c r="G38" i="17"/>
  <c r="X38" i="17"/>
  <c r="I18" i="17"/>
  <c r="J19" i="17"/>
  <c r="P19" i="17"/>
  <c r="D22" i="17"/>
  <c r="F22" i="17"/>
  <c r="J22" i="17"/>
  <c r="L22" i="17"/>
  <c r="Y80" i="17"/>
  <c r="Y84" i="17"/>
  <c r="Y107" i="17"/>
  <c r="Y108" i="17"/>
  <c r="X122" i="17"/>
  <c r="X123" i="17"/>
  <c r="X124" i="17"/>
  <c r="X125" i="17"/>
  <c r="X126" i="17"/>
  <c r="X127" i="17"/>
  <c r="X128" i="17"/>
  <c r="X129" i="17"/>
  <c r="Y111" i="17"/>
  <c r="Y112" i="17"/>
  <c r="Y115" i="17"/>
  <c r="Y116" i="17"/>
  <c r="Y135" i="17"/>
  <c r="Y139" i="17"/>
  <c r="Y143" i="17"/>
  <c r="Y171" i="17"/>
  <c r="Y138" i="17"/>
  <c r="Y140" i="17"/>
  <c r="Y142" i="17"/>
  <c r="Y144" i="17"/>
  <c r="Y146" i="17"/>
  <c r="Y165" i="17"/>
  <c r="Y173" i="17"/>
  <c r="Y168" i="17"/>
  <c r="Y170" i="17"/>
  <c r="Y172" i="17"/>
  <c r="Y174" i="17"/>
  <c r="Y176" i="17"/>
  <c r="R38" i="10"/>
  <c r="R37" i="10"/>
  <c r="R36" i="10"/>
  <c r="R35" i="10"/>
  <c r="R39" i="10"/>
  <c r="T25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20" i="10"/>
  <c r="Y19" i="10"/>
  <c r="Y18" i="10"/>
  <c r="Y17" i="10"/>
  <c r="Y16" i="10"/>
  <c r="T25" i="9"/>
  <c r="Y19" i="9"/>
  <c r="Y18" i="9"/>
  <c r="Y17" i="9"/>
  <c r="Y16" i="9"/>
  <c r="R38" i="7"/>
  <c r="R37" i="7"/>
  <c r="R36" i="7"/>
  <c r="R35" i="7"/>
  <c r="T25" i="7"/>
  <c r="R22" i="7"/>
  <c r="R23" i="7"/>
  <c r="R24" i="7"/>
  <c r="R25" i="7"/>
  <c r="R26" i="7"/>
  <c r="R27" i="7"/>
  <c r="R28" i="7"/>
  <c r="R29" i="7"/>
  <c r="R30" i="7"/>
  <c r="R31" i="7"/>
  <c r="R32" i="7"/>
  <c r="R33" i="7"/>
  <c r="R20" i="7"/>
  <c r="U9" i="15"/>
  <c r="Y19" i="7"/>
  <c r="Y18" i="7"/>
  <c r="Y17" i="7"/>
  <c r="Y16" i="7"/>
  <c r="X30" i="19"/>
  <c r="D23" i="17"/>
  <c r="D122" i="24"/>
  <c r="D100" i="21"/>
  <c r="C23" i="18"/>
  <c r="C99" i="24"/>
  <c r="C77" i="21"/>
  <c r="F23" i="18"/>
  <c r="F99" i="24"/>
  <c r="F77" i="21"/>
  <c r="X10" i="18"/>
  <c r="E20" i="15"/>
  <c r="H20" i="15"/>
  <c r="L20" i="15"/>
  <c r="Q145" i="24"/>
  <c r="Q123" i="21"/>
  <c r="D26" i="20"/>
  <c r="D148" i="24"/>
  <c r="D126" i="21"/>
  <c r="M28" i="20"/>
  <c r="M150" i="24"/>
  <c r="M159" i="24"/>
  <c r="M128" i="21"/>
  <c r="M137" i="21"/>
  <c r="O25" i="20"/>
  <c r="O147" i="24"/>
  <c r="O158" i="24"/>
  <c r="O125" i="21"/>
  <c r="O136" i="21"/>
  <c r="S45" i="15"/>
  <c r="M39" i="17"/>
  <c r="C24" i="17"/>
  <c r="C123" i="24"/>
  <c r="C101" i="21"/>
  <c r="K99" i="24"/>
  <c r="K77" i="21"/>
  <c r="L23" i="18"/>
  <c r="L99" i="24"/>
  <c r="L77" i="21"/>
  <c r="D23" i="18"/>
  <c r="D99" i="24"/>
  <c r="D77" i="21"/>
  <c r="T17" i="18"/>
  <c r="X11" i="18"/>
  <c r="Q23" i="20"/>
  <c r="H147" i="24"/>
  <c r="H158" i="24"/>
  <c r="H125" i="21"/>
  <c r="H136" i="21"/>
  <c r="H25" i="20"/>
  <c r="R39" i="7"/>
  <c r="J23" i="17"/>
  <c r="J122" i="24"/>
  <c r="J100" i="21"/>
  <c r="C20" i="17"/>
  <c r="D12" i="15"/>
  <c r="O16" i="17"/>
  <c r="M22" i="17"/>
  <c r="X8" i="17"/>
  <c r="X9" i="17"/>
  <c r="X10" i="17"/>
  <c r="X11" i="17"/>
  <c r="X12" i="17"/>
  <c r="X20" i="17"/>
  <c r="E12" i="15"/>
  <c r="H21" i="15"/>
  <c r="I23" i="18"/>
  <c r="I99" i="24"/>
  <c r="I77" i="21"/>
  <c r="C39" i="18"/>
  <c r="J23" i="18"/>
  <c r="J99" i="24"/>
  <c r="J77" i="21"/>
  <c r="T19" i="18"/>
  <c r="L22" i="19"/>
  <c r="L23" i="19"/>
  <c r="L24" i="19"/>
  <c r="L25" i="19"/>
  <c r="L26" i="19"/>
  <c r="L27" i="19"/>
  <c r="L28" i="19"/>
  <c r="L29" i="19"/>
  <c r="L30" i="19"/>
  <c r="L31" i="19"/>
  <c r="L32" i="19"/>
  <c r="L33" i="19"/>
  <c r="W29" i="19"/>
  <c r="W30" i="19"/>
  <c r="O8" i="19"/>
  <c r="O35" i="19"/>
  <c r="P20" i="19"/>
  <c r="P25" i="20"/>
  <c r="P147" i="24"/>
  <c r="P158" i="24"/>
  <c r="P125" i="21"/>
  <c r="P136" i="21"/>
  <c r="K147" i="24"/>
  <c r="K158" i="24"/>
  <c r="K125" i="21"/>
  <c r="K136" i="21"/>
  <c r="K25" i="20"/>
  <c r="S36" i="15"/>
  <c r="Y118" i="18"/>
  <c r="H8" i="18"/>
  <c r="H22" i="18"/>
  <c r="H12" i="15"/>
  <c r="S29" i="15"/>
  <c r="C28" i="20"/>
  <c r="C150" i="24"/>
  <c r="C159" i="24"/>
  <c r="C128" i="21"/>
  <c r="C137" i="21"/>
  <c r="I26" i="20"/>
  <c r="I148" i="24"/>
  <c r="I126" i="21"/>
  <c r="Y118" i="19"/>
  <c r="H8" i="19"/>
  <c r="H22" i="19"/>
  <c r="G23" i="17"/>
  <c r="G122" i="24"/>
  <c r="G100" i="21"/>
  <c r="H122" i="24"/>
  <c r="H100" i="21"/>
  <c r="M23" i="18"/>
  <c r="M99" i="24"/>
  <c r="M77" i="21"/>
  <c r="I39" i="18"/>
  <c r="N24" i="20"/>
  <c r="N124" i="21"/>
  <c r="N146" i="24"/>
  <c r="L23" i="17"/>
  <c r="L122" i="24"/>
  <c r="L100" i="21"/>
  <c r="J35" i="17"/>
  <c r="G39" i="18"/>
  <c r="G27" i="20"/>
  <c r="G149" i="24"/>
  <c r="G127" i="21"/>
  <c r="W10" i="18"/>
  <c r="D20" i="15"/>
  <c r="S10" i="15"/>
  <c r="S13" i="15"/>
  <c r="U10" i="15"/>
  <c r="F122" i="24"/>
  <c r="F100" i="21"/>
  <c r="W10" i="17"/>
  <c r="D21" i="15"/>
  <c r="I23" i="17"/>
  <c r="I122" i="24"/>
  <c r="I100" i="21"/>
  <c r="E21" i="15"/>
  <c r="L21" i="15"/>
  <c r="G23" i="18"/>
  <c r="G99" i="24"/>
  <c r="G77" i="21"/>
  <c r="Y57" i="18"/>
  <c r="R57" i="18"/>
  <c r="X9" i="18"/>
  <c r="H11" i="15"/>
  <c r="L11" i="15"/>
  <c r="J28" i="20"/>
  <c r="J150" i="24"/>
  <c r="J159" i="24"/>
  <c r="J128" i="21"/>
  <c r="J137" i="21"/>
  <c r="E24" i="20"/>
  <c r="E146" i="24"/>
  <c r="E124" i="21"/>
  <c r="F29" i="20"/>
  <c r="F151" i="24"/>
  <c r="F129" i="21"/>
  <c r="L27" i="20"/>
  <c r="L149" i="24"/>
  <c r="L127" i="21"/>
  <c r="Q39" i="20"/>
  <c r="Y87" i="17"/>
  <c r="Y147" i="17"/>
  <c r="K20" i="17"/>
  <c r="P20" i="17"/>
  <c r="P12" i="15"/>
  <c r="M39" i="18"/>
  <c r="L39" i="18"/>
  <c r="Y177" i="18"/>
  <c r="N20" i="18"/>
  <c r="L20" i="18"/>
  <c r="J39" i="18"/>
  <c r="Y147" i="18"/>
  <c r="K20" i="18"/>
  <c r="F39" i="18"/>
  <c r="Y117" i="18"/>
  <c r="H20" i="18"/>
  <c r="F20" i="18"/>
  <c r="D39" i="18"/>
  <c r="P20" i="18"/>
  <c r="P11" i="15"/>
  <c r="X8" i="18"/>
  <c r="W8" i="18"/>
  <c r="Y117" i="19"/>
  <c r="H20" i="19"/>
  <c r="Y9" i="19"/>
  <c r="F20" i="19"/>
  <c r="W9" i="19"/>
  <c r="Y147" i="19"/>
  <c r="K20" i="19"/>
  <c r="Y10" i="19"/>
  <c r="I20" i="19"/>
  <c r="W10" i="19"/>
  <c r="Y177" i="19"/>
  <c r="N20" i="19"/>
  <c r="Y11" i="19"/>
  <c r="L20" i="19"/>
  <c r="W11" i="19"/>
  <c r="X41" i="19"/>
  <c r="N16" i="19"/>
  <c r="N12" i="19"/>
  <c r="N17" i="19"/>
  <c r="N13" i="19"/>
  <c r="K19" i="19"/>
  <c r="K15" i="19"/>
  <c r="K18" i="19"/>
  <c r="K14" i="19"/>
  <c r="K10" i="19"/>
  <c r="H16" i="19"/>
  <c r="H12" i="19"/>
  <c r="H19" i="19"/>
  <c r="H15" i="19"/>
  <c r="H11" i="19"/>
  <c r="R53" i="19"/>
  <c r="E16" i="19"/>
  <c r="E12" i="19"/>
  <c r="R49" i="19"/>
  <c r="Y58" i="19"/>
  <c r="Y59" i="19"/>
  <c r="R45" i="19"/>
  <c r="R58" i="19"/>
  <c r="E8" i="19"/>
  <c r="O38" i="19"/>
  <c r="P38" i="19"/>
  <c r="P36" i="19"/>
  <c r="O20" i="19"/>
  <c r="W8" i="19"/>
  <c r="N18" i="19"/>
  <c r="N14" i="19"/>
  <c r="N19" i="19"/>
  <c r="Q19" i="19"/>
  <c r="N15" i="19"/>
  <c r="N11" i="19"/>
  <c r="Y179" i="19"/>
  <c r="Y180" i="19"/>
  <c r="Y181" i="19"/>
  <c r="Y182" i="19"/>
  <c r="Y183" i="19"/>
  <c r="Y184" i="19"/>
  <c r="Y185" i="19"/>
  <c r="Y186" i="19"/>
  <c r="Y187" i="19"/>
  <c r="Y188" i="19"/>
  <c r="Y189" i="19"/>
  <c r="N9" i="19"/>
  <c r="K17" i="19"/>
  <c r="K16" i="19"/>
  <c r="K12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K8" i="19"/>
  <c r="H18" i="19"/>
  <c r="H14" i="19"/>
  <c r="H17" i="19"/>
  <c r="H13" i="19"/>
  <c r="Y119" i="19"/>
  <c r="Y120" i="19"/>
  <c r="Y121" i="19"/>
  <c r="Y122" i="19"/>
  <c r="Y123" i="19"/>
  <c r="Y124" i="19"/>
  <c r="Y125" i="19"/>
  <c r="Y126" i="19"/>
  <c r="Y127" i="19"/>
  <c r="Y128" i="19"/>
  <c r="Y129" i="19"/>
  <c r="H9" i="19"/>
  <c r="R55" i="19"/>
  <c r="E18" i="19"/>
  <c r="R51" i="19"/>
  <c r="E14" i="19"/>
  <c r="Y60" i="19"/>
  <c r="Y61" i="19"/>
  <c r="Y62" i="19"/>
  <c r="Y63" i="19"/>
  <c r="Y64" i="19"/>
  <c r="Y65" i="19"/>
  <c r="Y66" i="19"/>
  <c r="Y67" i="19"/>
  <c r="Y68" i="19"/>
  <c r="Y69" i="19"/>
  <c r="R47" i="19"/>
  <c r="E10" i="19"/>
  <c r="P37" i="19"/>
  <c r="Y91" i="19"/>
  <c r="Y92" i="19"/>
  <c r="Y93" i="19"/>
  <c r="Y94" i="19"/>
  <c r="Y95" i="19"/>
  <c r="Y96" i="19"/>
  <c r="Y97" i="19"/>
  <c r="Y98" i="19"/>
  <c r="Y99" i="19"/>
  <c r="W41" i="19"/>
  <c r="O37" i="19"/>
  <c r="P35" i="19"/>
  <c r="P22" i="19"/>
  <c r="P23" i="19"/>
  <c r="P24" i="19"/>
  <c r="P25" i="19"/>
  <c r="P26" i="19"/>
  <c r="P27" i="19"/>
  <c r="P28" i="19"/>
  <c r="P29" i="19"/>
  <c r="P30" i="19"/>
  <c r="P31" i="19"/>
  <c r="P32" i="19"/>
  <c r="P33" i="19"/>
  <c r="L39" i="19"/>
  <c r="J39" i="19"/>
  <c r="F39" i="19"/>
  <c r="D39" i="19"/>
  <c r="R57" i="19"/>
  <c r="E20" i="19"/>
  <c r="R59" i="19"/>
  <c r="O36" i="19"/>
  <c r="M39" i="19"/>
  <c r="I39" i="19"/>
  <c r="G39" i="19"/>
  <c r="C39" i="19"/>
  <c r="N13" i="18"/>
  <c r="N18" i="18"/>
  <c r="N14" i="18"/>
  <c r="N10" i="18"/>
  <c r="K18" i="18"/>
  <c r="K17" i="18"/>
  <c r="K13" i="18"/>
  <c r="Y149" i="18"/>
  <c r="Y150" i="18"/>
  <c r="K9" i="18"/>
  <c r="H18" i="18"/>
  <c r="H17" i="18"/>
  <c r="H13" i="18"/>
  <c r="Y119" i="18"/>
  <c r="Y120" i="18"/>
  <c r="H9" i="18"/>
  <c r="Y90" i="18"/>
  <c r="Y91" i="18"/>
  <c r="R56" i="18"/>
  <c r="E19" i="18"/>
  <c r="R54" i="18"/>
  <c r="E17" i="18"/>
  <c r="R52" i="18"/>
  <c r="E15" i="18"/>
  <c r="R50" i="18"/>
  <c r="E13" i="18"/>
  <c r="R48" i="18"/>
  <c r="E11" i="18"/>
  <c r="R46" i="18"/>
  <c r="E9" i="18"/>
  <c r="O38" i="18"/>
  <c r="W41" i="18"/>
  <c r="P37" i="18"/>
  <c r="O36" i="18"/>
  <c r="O35" i="18"/>
  <c r="O22" i="18"/>
  <c r="X41" i="18"/>
  <c r="O37" i="18"/>
  <c r="P36" i="18"/>
  <c r="N17" i="18"/>
  <c r="N16" i="18"/>
  <c r="N12" i="18"/>
  <c r="Y178" i="18"/>
  <c r="Y179" i="18"/>
  <c r="Y180" i="18"/>
  <c r="Y181" i="18"/>
  <c r="Y182" i="18"/>
  <c r="Y183" i="18"/>
  <c r="Y184" i="18"/>
  <c r="Y185" i="18"/>
  <c r="Y186" i="18"/>
  <c r="Y187" i="18"/>
  <c r="Y188" i="18"/>
  <c r="Y189" i="18"/>
  <c r="N8" i="18"/>
  <c r="K19" i="18"/>
  <c r="K15" i="18"/>
  <c r="Y151" i="18"/>
  <c r="Y152" i="18"/>
  <c r="Y153" i="18"/>
  <c r="Y154" i="18"/>
  <c r="Y155" i="18"/>
  <c r="Y156" i="18"/>
  <c r="Y157" i="18"/>
  <c r="Y158" i="18"/>
  <c r="Y159" i="18"/>
  <c r="K11" i="18"/>
  <c r="H16" i="18"/>
  <c r="H19" i="18"/>
  <c r="H15" i="18"/>
  <c r="Y121" i="18"/>
  <c r="Y122" i="18"/>
  <c r="Y123" i="18"/>
  <c r="Y124" i="18"/>
  <c r="Y125" i="18"/>
  <c r="Y126" i="18"/>
  <c r="Y127" i="18"/>
  <c r="Y128" i="18"/>
  <c r="Y129" i="18"/>
  <c r="H11" i="18"/>
  <c r="Y92" i="18"/>
  <c r="Y93" i="18"/>
  <c r="Y94" i="18"/>
  <c r="Y95" i="18"/>
  <c r="Y96" i="18"/>
  <c r="Y97" i="18"/>
  <c r="Y98" i="18"/>
  <c r="Y99" i="18"/>
  <c r="R55" i="18"/>
  <c r="E18" i="18"/>
  <c r="R53" i="18"/>
  <c r="E16" i="18"/>
  <c r="R51" i="18"/>
  <c r="E14" i="18"/>
  <c r="R49" i="18"/>
  <c r="E12" i="18"/>
  <c r="R47" i="18"/>
  <c r="E10" i="18"/>
  <c r="R45" i="18"/>
  <c r="R58" i="18"/>
  <c r="Y58" i="18"/>
  <c r="Y59" i="18"/>
  <c r="Y60" i="18"/>
  <c r="Y61" i="18"/>
  <c r="Y62" i="18"/>
  <c r="Y63" i="18"/>
  <c r="Y64" i="18"/>
  <c r="Y65" i="18"/>
  <c r="Y66" i="18"/>
  <c r="Y67" i="18"/>
  <c r="Y68" i="18"/>
  <c r="Y69" i="18"/>
  <c r="E8" i="18"/>
  <c r="O23" i="18"/>
  <c r="E20" i="18"/>
  <c r="F11" i="15"/>
  <c r="P38" i="18"/>
  <c r="P35" i="18"/>
  <c r="P22" i="18"/>
  <c r="T7" i="18"/>
  <c r="Y177" i="17"/>
  <c r="N20" i="17"/>
  <c r="L20" i="17"/>
  <c r="Y117" i="17"/>
  <c r="H20" i="17"/>
  <c r="F20" i="17"/>
  <c r="D39" i="17"/>
  <c r="N19" i="17"/>
  <c r="N17" i="17"/>
  <c r="N13" i="17"/>
  <c r="Y178" i="17"/>
  <c r="Y179" i="17"/>
  <c r="Y180" i="17"/>
  <c r="Y181" i="17"/>
  <c r="Y182" i="17"/>
  <c r="Y183" i="17"/>
  <c r="Y184" i="17"/>
  <c r="Y185" i="17"/>
  <c r="Y186" i="17"/>
  <c r="Y187" i="17"/>
  <c r="Y188" i="17"/>
  <c r="Y189" i="17"/>
  <c r="N8" i="17"/>
  <c r="K17" i="17"/>
  <c r="K13" i="17"/>
  <c r="N14" i="17"/>
  <c r="H19" i="17"/>
  <c r="H18" i="17"/>
  <c r="H15" i="17"/>
  <c r="H14" i="17"/>
  <c r="H11" i="17"/>
  <c r="H10" i="17"/>
  <c r="G37" i="17"/>
  <c r="G39" i="17"/>
  <c r="P14" i="17"/>
  <c r="J36" i="17"/>
  <c r="L24" i="17"/>
  <c r="P35" i="17"/>
  <c r="P22" i="17"/>
  <c r="N18" i="17"/>
  <c r="N10" i="17"/>
  <c r="K18" i="17"/>
  <c r="K14" i="17"/>
  <c r="H17" i="17"/>
  <c r="R55" i="17"/>
  <c r="E18" i="17"/>
  <c r="R53" i="17"/>
  <c r="E16" i="17"/>
  <c r="R49" i="17"/>
  <c r="E12" i="17"/>
  <c r="P18" i="17"/>
  <c r="P38" i="17"/>
  <c r="C37" i="17"/>
  <c r="C39" i="17"/>
  <c r="O15" i="17"/>
  <c r="L35" i="17"/>
  <c r="L39" i="17"/>
  <c r="T18" i="17"/>
  <c r="T16" i="17"/>
  <c r="T17" i="17"/>
  <c r="Y90" i="17"/>
  <c r="R56" i="17"/>
  <c r="E19" i="17"/>
  <c r="R52" i="17"/>
  <c r="E15" i="17"/>
  <c r="R48" i="17"/>
  <c r="E11" i="17"/>
  <c r="I38" i="17"/>
  <c r="W39" i="17"/>
  <c r="O13" i="17"/>
  <c r="N15" i="17"/>
  <c r="N11" i="17"/>
  <c r="N16" i="17"/>
  <c r="K19" i="17"/>
  <c r="K15" i="17"/>
  <c r="K11" i="17"/>
  <c r="K16" i="17"/>
  <c r="K12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K8" i="17"/>
  <c r="J38" i="17"/>
  <c r="X39" i="17"/>
  <c r="F38" i="17"/>
  <c r="W38" i="17"/>
  <c r="P11" i="17"/>
  <c r="F23" i="17"/>
  <c r="K10" i="17"/>
  <c r="H13" i="17"/>
  <c r="Y119" i="17"/>
  <c r="Y120" i="17"/>
  <c r="Y121" i="17"/>
  <c r="Y122" i="17"/>
  <c r="Y123" i="17"/>
  <c r="Y124" i="17"/>
  <c r="Y125" i="17"/>
  <c r="Y126" i="17"/>
  <c r="Y127" i="17"/>
  <c r="Y128" i="17"/>
  <c r="Y129" i="17"/>
  <c r="H9" i="17"/>
  <c r="Y91" i="17"/>
  <c r="Y92" i="17"/>
  <c r="Y93" i="17"/>
  <c r="Y94" i="17"/>
  <c r="Y95" i="17"/>
  <c r="Y96" i="17"/>
  <c r="Y97" i="17"/>
  <c r="Y98" i="17"/>
  <c r="Y99" i="17"/>
  <c r="R57" i="17"/>
  <c r="E20" i="17"/>
  <c r="F12" i="15"/>
  <c r="O18" i="17"/>
  <c r="R51" i="17"/>
  <c r="E14" i="17"/>
  <c r="R45" i="17"/>
  <c r="R58" i="17"/>
  <c r="E8" i="17"/>
  <c r="Y58" i="17"/>
  <c r="Y59" i="17"/>
  <c r="Y60" i="17"/>
  <c r="Y61" i="17"/>
  <c r="Y62" i="17"/>
  <c r="Y63" i="17"/>
  <c r="Y64" i="17"/>
  <c r="Y65" i="17"/>
  <c r="Y66" i="17"/>
  <c r="Y67" i="17"/>
  <c r="Y68" i="17"/>
  <c r="Y69" i="17"/>
  <c r="X41" i="17"/>
  <c r="O17" i="17"/>
  <c r="F36" i="17"/>
  <c r="O22" i="17"/>
  <c r="T7" i="17"/>
  <c r="T19" i="17"/>
  <c r="R54" i="17"/>
  <c r="E17" i="17"/>
  <c r="R50" i="17"/>
  <c r="E13" i="17"/>
  <c r="R46" i="17"/>
  <c r="R59" i="17"/>
  <c r="R60" i="17"/>
  <c r="E9" i="17"/>
  <c r="J37" i="17"/>
  <c r="F35" i="17"/>
  <c r="O10" i="17"/>
  <c r="W9" i="18"/>
  <c r="G11" i="15"/>
  <c r="K11" i="15"/>
  <c r="G123" i="24"/>
  <c r="G101" i="21"/>
  <c r="G24" i="17"/>
  <c r="D24" i="18"/>
  <c r="D100" i="24"/>
  <c r="D78" i="21"/>
  <c r="C25" i="17"/>
  <c r="C124" i="24"/>
  <c r="C135" i="24"/>
  <c r="C102" i="21"/>
  <c r="C113" i="21"/>
  <c r="M29" i="20"/>
  <c r="M151" i="24"/>
  <c r="M129" i="21"/>
  <c r="W8" i="17"/>
  <c r="W9" i="17"/>
  <c r="W11" i="17"/>
  <c r="W12" i="17"/>
  <c r="W20" i="17"/>
  <c r="G12" i="15"/>
  <c r="K12" i="15"/>
  <c r="X12" i="18"/>
  <c r="X20" i="18"/>
  <c r="Y9" i="18"/>
  <c r="I11" i="15"/>
  <c r="Q20" i="15"/>
  <c r="W11" i="18"/>
  <c r="G20" i="15"/>
  <c r="K20" i="15"/>
  <c r="I24" i="17"/>
  <c r="I123" i="24"/>
  <c r="I101" i="21"/>
  <c r="G28" i="20"/>
  <c r="G150" i="24"/>
  <c r="G159" i="24"/>
  <c r="G128" i="21"/>
  <c r="G137" i="21"/>
  <c r="N25" i="20"/>
  <c r="N147" i="24"/>
  <c r="N158" i="24"/>
  <c r="N125" i="21"/>
  <c r="N136" i="21"/>
  <c r="I27" i="20"/>
  <c r="I149" i="24"/>
  <c r="I127" i="21"/>
  <c r="K26" i="20"/>
  <c r="K148" i="24"/>
  <c r="K126" i="21"/>
  <c r="J24" i="18"/>
  <c r="J100" i="24"/>
  <c r="J78" i="21"/>
  <c r="I24" i="18"/>
  <c r="I100" i="24"/>
  <c r="I78" i="21"/>
  <c r="H26" i="20"/>
  <c r="H148" i="24"/>
  <c r="H126" i="21"/>
  <c r="Q24" i="20"/>
  <c r="Q146" i="24"/>
  <c r="Q124" i="21"/>
  <c r="O26" i="20"/>
  <c r="O148" i="24"/>
  <c r="O126" i="21"/>
  <c r="D24" i="17"/>
  <c r="D123" i="24"/>
  <c r="D101" i="21"/>
  <c r="F24" i="17"/>
  <c r="F123" i="24"/>
  <c r="F101" i="21"/>
  <c r="O20" i="17"/>
  <c r="O12" i="15"/>
  <c r="Y9" i="17"/>
  <c r="I12" i="15"/>
  <c r="Q21" i="15"/>
  <c r="P23" i="18"/>
  <c r="P99" i="24"/>
  <c r="P77" i="21"/>
  <c r="O22" i="19"/>
  <c r="O23" i="19"/>
  <c r="O24" i="19"/>
  <c r="O25" i="19"/>
  <c r="O26" i="19"/>
  <c r="O27" i="19"/>
  <c r="O28" i="19"/>
  <c r="O29" i="19"/>
  <c r="O30" i="19"/>
  <c r="O31" i="19"/>
  <c r="O32" i="19"/>
  <c r="O33" i="19"/>
  <c r="Y11" i="18"/>
  <c r="I20" i="15"/>
  <c r="S20" i="15"/>
  <c r="E25" i="20"/>
  <c r="E147" i="24"/>
  <c r="E158" i="24"/>
  <c r="E125" i="21"/>
  <c r="E136" i="21"/>
  <c r="J29" i="20"/>
  <c r="J151" i="24"/>
  <c r="J129" i="21"/>
  <c r="L123" i="24"/>
  <c r="L101" i="21"/>
  <c r="C29" i="20"/>
  <c r="C151" i="24"/>
  <c r="C129" i="21"/>
  <c r="H99" i="24"/>
  <c r="H77" i="21"/>
  <c r="P26" i="20"/>
  <c r="P148" i="24"/>
  <c r="P126" i="21"/>
  <c r="M23" i="17"/>
  <c r="M122" i="24"/>
  <c r="M100" i="21"/>
  <c r="C24" i="18"/>
  <c r="C100" i="24"/>
  <c r="C78" i="21"/>
  <c r="Y11" i="17"/>
  <c r="I21" i="15"/>
  <c r="S21" i="15"/>
  <c r="L28" i="20"/>
  <c r="L150" i="24"/>
  <c r="L159" i="24"/>
  <c r="L128" i="21"/>
  <c r="L137" i="21"/>
  <c r="G24" i="18"/>
  <c r="G100" i="24"/>
  <c r="G78" i="21"/>
  <c r="L12" i="15"/>
  <c r="O23" i="17"/>
  <c r="O122" i="24"/>
  <c r="O100" i="21"/>
  <c r="P122" i="24"/>
  <c r="P100" i="21"/>
  <c r="P20" i="15"/>
  <c r="M11" i="15"/>
  <c r="P21" i="15"/>
  <c r="M12" i="15"/>
  <c r="P23" i="17"/>
  <c r="L25" i="17"/>
  <c r="L124" i="24"/>
  <c r="L135" i="24"/>
  <c r="L102" i="21"/>
  <c r="L113" i="21"/>
  <c r="G21" i="15"/>
  <c r="K21" i="15"/>
  <c r="O24" i="18"/>
  <c r="O100" i="24"/>
  <c r="O78" i="21"/>
  <c r="O99" i="24"/>
  <c r="O77" i="21"/>
  <c r="W12" i="19"/>
  <c r="Y10" i="18"/>
  <c r="F20" i="15"/>
  <c r="Y10" i="17"/>
  <c r="F21" i="15"/>
  <c r="F30" i="20"/>
  <c r="F152" i="24"/>
  <c r="F130" i="21"/>
  <c r="M24" i="18"/>
  <c r="M100" i="24"/>
  <c r="M78" i="21"/>
  <c r="J24" i="17"/>
  <c r="J123" i="24"/>
  <c r="J101" i="21"/>
  <c r="L24" i="18"/>
  <c r="L100" i="24"/>
  <c r="L78" i="21"/>
  <c r="D27" i="20"/>
  <c r="D149" i="24"/>
  <c r="D127" i="21"/>
  <c r="F24" i="18"/>
  <c r="F100" i="24"/>
  <c r="F78" i="21"/>
  <c r="F39" i="17"/>
  <c r="W41" i="17"/>
  <c r="O20" i="18"/>
  <c r="O11" i="15"/>
  <c r="P39" i="18"/>
  <c r="W12" i="18"/>
  <c r="W20" i="18"/>
  <c r="O39" i="19"/>
  <c r="P39" i="19"/>
  <c r="R60" i="19"/>
  <c r="R61" i="19"/>
  <c r="R62" i="19"/>
  <c r="R63" i="19"/>
  <c r="R64" i="19"/>
  <c r="R65" i="19"/>
  <c r="R66" i="19"/>
  <c r="R67" i="19"/>
  <c r="R68" i="19"/>
  <c r="R69" i="19"/>
  <c r="E37" i="19"/>
  <c r="Q14" i="19"/>
  <c r="H23" i="19"/>
  <c r="H24" i="19"/>
  <c r="Q9" i="19"/>
  <c r="H35" i="19"/>
  <c r="H38" i="19"/>
  <c r="Y38" i="19"/>
  <c r="H37" i="19"/>
  <c r="K35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Y28" i="19"/>
  <c r="K36" i="19"/>
  <c r="K38" i="19"/>
  <c r="Y39" i="19"/>
  <c r="N23" i="19"/>
  <c r="N24" i="19"/>
  <c r="N25" i="19"/>
  <c r="N26" i="19"/>
  <c r="N27" i="19"/>
  <c r="N28" i="19"/>
  <c r="N29" i="19"/>
  <c r="N30" i="19"/>
  <c r="N31" i="19"/>
  <c r="N32" i="19"/>
  <c r="N33" i="19"/>
  <c r="Y29" i="19"/>
  <c r="N35" i="19"/>
  <c r="N36" i="19"/>
  <c r="N37" i="19"/>
  <c r="Q15" i="19"/>
  <c r="Q17" i="19"/>
  <c r="E35" i="19"/>
  <c r="E22" i="19"/>
  <c r="E23" i="19"/>
  <c r="Q8" i="19"/>
  <c r="Q12" i="19"/>
  <c r="E36" i="19"/>
  <c r="Q16" i="19"/>
  <c r="Q20" i="19"/>
  <c r="Y8" i="19"/>
  <c r="Y12" i="19"/>
  <c r="E24" i="19"/>
  <c r="E25" i="19"/>
  <c r="E26" i="19"/>
  <c r="E27" i="19"/>
  <c r="E28" i="19"/>
  <c r="E29" i="19"/>
  <c r="E30" i="19"/>
  <c r="E31" i="19"/>
  <c r="E32" i="19"/>
  <c r="E33" i="19"/>
  <c r="Y26" i="19"/>
  <c r="Q10" i="19"/>
  <c r="Q18" i="19"/>
  <c r="Q13" i="19"/>
  <c r="E38" i="19"/>
  <c r="Y37" i="19"/>
  <c r="H36" i="19"/>
  <c r="H25" i="19"/>
  <c r="H26" i="19"/>
  <c r="H27" i="19"/>
  <c r="H28" i="19"/>
  <c r="H29" i="19"/>
  <c r="H30" i="19"/>
  <c r="H31" i="19"/>
  <c r="H32" i="19"/>
  <c r="H33" i="19"/>
  <c r="Y27" i="19"/>
  <c r="Q11" i="19"/>
  <c r="K37" i="19"/>
  <c r="N38" i="19"/>
  <c r="Y40" i="19"/>
  <c r="B164" i="18"/>
  <c r="B134" i="18"/>
  <c r="B104" i="18"/>
  <c r="B74" i="18"/>
  <c r="B44" i="18"/>
  <c r="B7" i="18"/>
  <c r="Q20" i="18"/>
  <c r="Q11" i="15"/>
  <c r="Y8" i="18"/>
  <c r="Y12" i="18"/>
  <c r="Y20" i="18"/>
  <c r="Q10" i="18"/>
  <c r="E37" i="18"/>
  <c r="Q14" i="18"/>
  <c r="Q18" i="18"/>
  <c r="O39" i="18"/>
  <c r="R59" i="18"/>
  <c r="R60" i="18"/>
  <c r="R61" i="18"/>
  <c r="R62" i="18"/>
  <c r="R63" i="18"/>
  <c r="R64" i="18"/>
  <c r="R65" i="18"/>
  <c r="R66" i="18"/>
  <c r="R67" i="18"/>
  <c r="R68" i="18"/>
  <c r="R69" i="18"/>
  <c r="E36" i="18"/>
  <c r="Q11" i="18"/>
  <c r="Q15" i="18"/>
  <c r="Q19" i="18"/>
  <c r="H23" i="18"/>
  <c r="H35" i="18"/>
  <c r="H38" i="18"/>
  <c r="Y38" i="18"/>
  <c r="K23" i="18"/>
  <c r="K35" i="18"/>
  <c r="K38" i="18"/>
  <c r="Y39" i="18"/>
  <c r="N37" i="18"/>
  <c r="E35" i="18"/>
  <c r="E22" i="18"/>
  <c r="Q8" i="18"/>
  <c r="Q12" i="18"/>
  <c r="Q16" i="18"/>
  <c r="H36" i="18"/>
  <c r="H37" i="18"/>
  <c r="K36" i="18"/>
  <c r="K37" i="18"/>
  <c r="N35" i="18"/>
  <c r="N22" i="18"/>
  <c r="N36" i="18"/>
  <c r="N38" i="18"/>
  <c r="Y40" i="18"/>
  <c r="E23" i="18"/>
  <c r="Q9" i="18"/>
  <c r="Q13" i="18"/>
  <c r="E38" i="18"/>
  <c r="Y37" i="18"/>
  <c r="Q17" i="18"/>
  <c r="Q13" i="17"/>
  <c r="B164" i="17"/>
  <c r="B134" i="17"/>
  <c r="B104" i="17"/>
  <c r="B74" i="17"/>
  <c r="B44" i="17"/>
  <c r="B7" i="17"/>
  <c r="E35" i="17"/>
  <c r="E22" i="17"/>
  <c r="Q8" i="17"/>
  <c r="H23" i="17"/>
  <c r="H35" i="17"/>
  <c r="K22" i="17"/>
  <c r="K35" i="17"/>
  <c r="K36" i="17"/>
  <c r="N36" i="17"/>
  <c r="Q10" i="17"/>
  <c r="R61" i="17"/>
  <c r="R62" i="17"/>
  <c r="R63" i="17"/>
  <c r="R64" i="17"/>
  <c r="R65" i="17"/>
  <c r="R66" i="17"/>
  <c r="R67" i="17"/>
  <c r="R68" i="17"/>
  <c r="R69" i="17"/>
  <c r="Q15" i="17"/>
  <c r="Q12" i="17"/>
  <c r="Q16" i="17"/>
  <c r="J39" i="17"/>
  <c r="P37" i="17"/>
  <c r="N38" i="17"/>
  <c r="Y40" i="17"/>
  <c r="E23" i="17"/>
  <c r="Q9" i="17"/>
  <c r="E38" i="17"/>
  <c r="Y37" i="17"/>
  <c r="Q17" i="17"/>
  <c r="O35" i="17"/>
  <c r="O38" i="17"/>
  <c r="Q14" i="17"/>
  <c r="E37" i="17"/>
  <c r="Q20" i="17"/>
  <c r="Q12" i="15"/>
  <c r="Y8" i="17"/>
  <c r="Y12" i="17"/>
  <c r="Y20" i="17"/>
  <c r="P36" i="17"/>
  <c r="E36" i="17"/>
  <c r="Q11" i="17"/>
  <c r="Q19" i="17"/>
  <c r="O36" i="17"/>
  <c r="O37" i="17"/>
  <c r="Q18" i="17"/>
  <c r="H38" i="17"/>
  <c r="Y38" i="17"/>
  <c r="K37" i="17"/>
  <c r="H36" i="17"/>
  <c r="H37" i="17"/>
  <c r="N37" i="17"/>
  <c r="K38" i="17"/>
  <c r="Y39" i="17"/>
  <c r="N35" i="17"/>
  <c r="N22" i="17"/>
  <c r="I39" i="17"/>
  <c r="N23" i="17"/>
  <c r="N122" i="24"/>
  <c r="N100" i="21"/>
  <c r="H123" i="24"/>
  <c r="H101" i="21"/>
  <c r="E24" i="18"/>
  <c r="E100" i="24"/>
  <c r="E78" i="21"/>
  <c r="Y30" i="19"/>
  <c r="F25" i="18"/>
  <c r="F101" i="24"/>
  <c r="F112" i="24"/>
  <c r="F79" i="21"/>
  <c r="F90" i="21"/>
  <c r="L25" i="18"/>
  <c r="L101" i="24"/>
  <c r="L112" i="24"/>
  <c r="L79" i="21"/>
  <c r="L90" i="21"/>
  <c r="J124" i="24"/>
  <c r="J135" i="24"/>
  <c r="J102" i="21"/>
  <c r="J113" i="21"/>
  <c r="J25" i="17"/>
  <c r="M25" i="18"/>
  <c r="M101" i="24"/>
  <c r="M112" i="24"/>
  <c r="M79" i="21"/>
  <c r="M90" i="21"/>
  <c r="M21" i="15"/>
  <c r="R21" i="15"/>
  <c r="O123" i="24"/>
  <c r="O101" i="21"/>
  <c r="C30" i="20"/>
  <c r="C152" i="24"/>
  <c r="C130" i="21"/>
  <c r="D25" i="17"/>
  <c r="D124" i="24"/>
  <c r="D135" i="24"/>
  <c r="D102" i="21"/>
  <c r="D113" i="21"/>
  <c r="I25" i="18"/>
  <c r="I101" i="24"/>
  <c r="I112" i="24"/>
  <c r="I79" i="21"/>
  <c r="I90" i="21"/>
  <c r="G29" i="20"/>
  <c r="G151" i="24"/>
  <c r="G129" i="21"/>
  <c r="G25" i="17"/>
  <c r="G124" i="24"/>
  <c r="G135" i="24"/>
  <c r="G102" i="21"/>
  <c r="G113" i="21"/>
  <c r="E24" i="17"/>
  <c r="E123" i="24"/>
  <c r="E101" i="21"/>
  <c r="E99" i="24"/>
  <c r="E77" i="21"/>
  <c r="H24" i="18"/>
  <c r="H100" i="24"/>
  <c r="H78" i="21"/>
  <c r="O25" i="18"/>
  <c r="O101" i="24"/>
  <c r="O112" i="24"/>
  <c r="O79" i="21"/>
  <c r="O90" i="21"/>
  <c r="L29" i="20"/>
  <c r="L151" i="24"/>
  <c r="L129" i="21"/>
  <c r="E26" i="20"/>
  <c r="E148" i="24"/>
  <c r="E126" i="21"/>
  <c r="F25" i="17"/>
  <c r="F124" i="24"/>
  <c r="F135" i="24"/>
  <c r="F102" i="21"/>
  <c r="F113" i="21"/>
  <c r="H27" i="20"/>
  <c r="H149" i="24"/>
  <c r="H127" i="21"/>
  <c r="N26" i="20"/>
  <c r="N148" i="24"/>
  <c r="N126" i="21"/>
  <c r="O24" i="17"/>
  <c r="K23" i="17"/>
  <c r="K122" i="24"/>
  <c r="K100" i="21"/>
  <c r="E122" i="24"/>
  <c r="E100" i="21"/>
  <c r="K24" i="18"/>
  <c r="K100" i="24"/>
  <c r="K78" i="21"/>
  <c r="R20" i="15"/>
  <c r="M20" i="15"/>
  <c r="L26" i="17"/>
  <c r="L125" i="24"/>
  <c r="L103" i="21"/>
  <c r="G25" i="18"/>
  <c r="G101" i="24"/>
  <c r="G112" i="24"/>
  <c r="G79" i="21"/>
  <c r="G90" i="21"/>
  <c r="C25" i="18"/>
  <c r="C101" i="24"/>
  <c r="C112" i="24"/>
  <c r="C79" i="21"/>
  <c r="C90" i="21"/>
  <c r="P27" i="20"/>
  <c r="P149" i="24"/>
  <c r="P127" i="21"/>
  <c r="J30" i="20"/>
  <c r="J152" i="24"/>
  <c r="J130" i="21"/>
  <c r="Q25" i="20"/>
  <c r="Q147" i="24"/>
  <c r="Q158" i="24"/>
  <c r="Q125" i="21"/>
  <c r="Q136" i="21"/>
  <c r="K27" i="20"/>
  <c r="K149" i="24"/>
  <c r="K127" i="21"/>
  <c r="I28" i="20"/>
  <c r="I150" i="24"/>
  <c r="I159" i="24"/>
  <c r="I128" i="21"/>
  <c r="I137" i="21"/>
  <c r="D25" i="18"/>
  <c r="D101" i="24"/>
  <c r="D112" i="24"/>
  <c r="D79" i="21"/>
  <c r="D90" i="21"/>
  <c r="H24" i="17"/>
  <c r="N23" i="18"/>
  <c r="N99" i="24"/>
  <c r="N77" i="21"/>
  <c r="D28" i="20"/>
  <c r="D150" i="24"/>
  <c r="D159" i="24"/>
  <c r="D128" i="21"/>
  <c r="D137" i="21"/>
  <c r="F31" i="20"/>
  <c r="F153" i="24"/>
  <c r="F160" i="24"/>
  <c r="F131" i="21"/>
  <c r="F138" i="21"/>
  <c r="P24" i="17"/>
  <c r="P123" i="24"/>
  <c r="P101" i="21"/>
  <c r="M24" i="17"/>
  <c r="M123" i="24"/>
  <c r="M101" i="21"/>
  <c r="P24" i="18"/>
  <c r="P100" i="24"/>
  <c r="P78" i="21"/>
  <c r="O27" i="20"/>
  <c r="O149" i="24"/>
  <c r="O127" i="21"/>
  <c r="J25" i="18"/>
  <c r="J101" i="24"/>
  <c r="J112" i="24"/>
  <c r="J79" i="21"/>
  <c r="J90" i="21"/>
  <c r="I25" i="17"/>
  <c r="I124" i="24"/>
  <c r="I135" i="24"/>
  <c r="I102" i="21"/>
  <c r="I113" i="21"/>
  <c r="M30" i="20"/>
  <c r="M152" i="24"/>
  <c r="M130" i="21"/>
  <c r="C26" i="17"/>
  <c r="C125" i="24"/>
  <c r="C103" i="21"/>
  <c r="P39" i="17"/>
  <c r="Q36" i="19"/>
  <c r="Y41" i="19"/>
  <c r="Q35" i="19"/>
  <c r="Q22" i="19"/>
  <c r="E39" i="19"/>
  <c r="N39" i="19"/>
  <c r="K39" i="19"/>
  <c r="Q23" i="19"/>
  <c r="Q24" i="19"/>
  <c r="Q25" i="19"/>
  <c r="Q26" i="19"/>
  <c r="Q27" i="19"/>
  <c r="Q28" i="19"/>
  <c r="Q29" i="19"/>
  <c r="Q30" i="19"/>
  <c r="Q31" i="19"/>
  <c r="Q32" i="19"/>
  <c r="Q33" i="19"/>
  <c r="Q38" i="19"/>
  <c r="H39" i="19"/>
  <c r="Q37" i="19"/>
  <c r="Q38" i="18"/>
  <c r="Y41" i="18"/>
  <c r="Q37" i="18"/>
  <c r="N39" i="18"/>
  <c r="Q35" i="18"/>
  <c r="Q22" i="18"/>
  <c r="E39" i="18"/>
  <c r="K39" i="18"/>
  <c r="H39" i="18"/>
  <c r="Q36" i="18"/>
  <c r="Q38" i="17"/>
  <c r="Y41" i="17"/>
  <c r="K39" i="17"/>
  <c r="H39" i="17"/>
  <c r="Q35" i="17"/>
  <c r="Q22" i="17"/>
  <c r="E39" i="17"/>
  <c r="N39" i="17"/>
  <c r="Q36" i="17"/>
  <c r="Q37" i="17"/>
  <c r="O39" i="17"/>
  <c r="R20" i="9"/>
  <c r="U8" i="15"/>
  <c r="U13" i="15"/>
  <c r="Q23" i="17"/>
  <c r="Q122" i="24"/>
  <c r="Q100" i="21"/>
  <c r="C27" i="17"/>
  <c r="C126" i="24"/>
  <c r="C104" i="21"/>
  <c r="F32" i="20"/>
  <c r="F154" i="24"/>
  <c r="F132" i="21"/>
  <c r="J31" i="20"/>
  <c r="J153" i="24"/>
  <c r="J160" i="24"/>
  <c r="J131" i="21"/>
  <c r="J138" i="21"/>
  <c r="L27" i="17"/>
  <c r="L126" i="24"/>
  <c r="L104" i="21"/>
  <c r="E27" i="20"/>
  <c r="E149" i="24"/>
  <c r="E127" i="21"/>
  <c r="G30" i="20"/>
  <c r="G152" i="24"/>
  <c r="G130" i="21"/>
  <c r="I26" i="18"/>
  <c r="I102" i="24"/>
  <c r="I80" i="21"/>
  <c r="M26" i="18"/>
  <c r="M102" i="24"/>
  <c r="M80" i="21"/>
  <c r="P25" i="18"/>
  <c r="P101" i="24"/>
  <c r="P112" i="24"/>
  <c r="P79" i="21"/>
  <c r="P90" i="21"/>
  <c r="M25" i="17"/>
  <c r="M124" i="24"/>
  <c r="M135" i="24"/>
  <c r="M102" i="21"/>
  <c r="M113" i="21"/>
  <c r="P124" i="24"/>
  <c r="P135" i="24"/>
  <c r="P102" i="21"/>
  <c r="P113" i="21"/>
  <c r="P25" i="17"/>
  <c r="Q26" i="20"/>
  <c r="Q148" i="24"/>
  <c r="Q126" i="21"/>
  <c r="G26" i="18"/>
  <c r="G102" i="24"/>
  <c r="G80" i="21"/>
  <c r="K25" i="18"/>
  <c r="K101" i="24"/>
  <c r="K112" i="24"/>
  <c r="K79" i="21"/>
  <c r="K90" i="21"/>
  <c r="F26" i="17"/>
  <c r="F125" i="24"/>
  <c r="F103" i="21"/>
  <c r="H101" i="24"/>
  <c r="H112" i="24"/>
  <c r="H79" i="21"/>
  <c r="H90" i="21"/>
  <c r="H25" i="18"/>
  <c r="G26" i="17"/>
  <c r="G125" i="24"/>
  <c r="G103" i="21"/>
  <c r="J26" i="17"/>
  <c r="J125" i="24"/>
  <c r="J103" i="21"/>
  <c r="F26" i="18"/>
  <c r="F102" i="24"/>
  <c r="F80" i="21"/>
  <c r="E25" i="18"/>
  <c r="E101" i="24"/>
  <c r="E112" i="24"/>
  <c r="E79" i="21"/>
  <c r="E90" i="21"/>
  <c r="I26" i="17"/>
  <c r="I125" i="24"/>
  <c r="I103" i="21"/>
  <c r="O28" i="20"/>
  <c r="O150" i="24"/>
  <c r="O159" i="24"/>
  <c r="O128" i="21"/>
  <c r="O137" i="21"/>
  <c r="N24" i="18"/>
  <c r="N100" i="24"/>
  <c r="N78" i="21"/>
  <c r="D26" i="18"/>
  <c r="D102" i="24"/>
  <c r="D80" i="21"/>
  <c r="K28" i="20"/>
  <c r="K150" i="24"/>
  <c r="K159" i="24"/>
  <c r="K128" i="21"/>
  <c r="K137" i="21"/>
  <c r="C26" i="18"/>
  <c r="C102" i="24"/>
  <c r="C80" i="21"/>
  <c r="K24" i="17"/>
  <c r="K123" i="24"/>
  <c r="K101" i="21"/>
  <c r="H28" i="20"/>
  <c r="H150" i="24"/>
  <c r="H159" i="24"/>
  <c r="H128" i="21"/>
  <c r="H137" i="21"/>
  <c r="O26" i="18"/>
  <c r="O102" i="24"/>
  <c r="O80" i="21"/>
  <c r="E124" i="24"/>
  <c r="E135" i="24"/>
  <c r="E102" i="21"/>
  <c r="E113" i="21"/>
  <c r="E25" i="17"/>
  <c r="L26" i="18"/>
  <c r="L102" i="24"/>
  <c r="L80" i="21"/>
  <c r="N24" i="17"/>
  <c r="N123" i="24"/>
  <c r="N101" i="21"/>
  <c r="Q23" i="18"/>
  <c r="Q99" i="24"/>
  <c r="Q77" i="21"/>
  <c r="M31" i="20"/>
  <c r="M153" i="24"/>
  <c r="M160" i="24"/>
  <c r="M131" i="21"/>
  <c r="M138" i="21"/>
  <c r="J26" i="18"/>
  <c r="J102" i="24"/>
  <c r="J80" i="21"/>
  <c r="D29" i="20"/>
  <c r="D151" i="24"/>
  <c r="D129" i="21"/>
  <c r="H124" i="24"/>
  <c r="H135" i="24"/>
  <c r="H102" i="21"/>
  <c r="H113" i="21"/>
  <c r="H25" i="17"/>
  <c r="I29" i="20"/>
  <c r="I151" i="24"/>
  <c r="I129" i="21"/>
  <c r="P28" i="20"/>
  <c r="P150" i="24"/>
  <c r="P159" i="24"/>
  <c r="P128" i="21"/>
  <c r="P137" i="21"/>
  <c r="O25" i="17"/>
  <c r="O124" i="24"/>
  <c r="O135" i="24"/>
  <c r="O102" i="21"/>
  <c r="O113" i="21"/>
  <c r="N27" i="20"/>
  <c r="N149" i="24"/>
  <c r="N127" i="21"/>
  <c r="L30" i="20"/>
  <c r="L152" i="24"/>
  <c r="L130" i="21"/>
  <c r="D26" i="17"/>
  <c r="D125" i="24"/>
  <c r="D103" i="21"/>
  <c r="C31" i="20"/>
  <c r="C153" i="24"/>
  <c r="C160" i="24"/>
  <c r="C131" i="21"/>
  <c r="C138" i="21"/>
  <c r="Q39" i="19"/>
  <c r="Q39" i="18"/>
  <c r="Q39" i="17"/>
  <c r="R38" i="9"/>
  <c r="R37" i="9"/>
  <c r="R36" i="9"/>
  <c r="R35" i="9"/>
  <c r="D30" i="20"/>
  <c r="D152" i="24"/>
  <c r="D130" i="21"/>
  <c r="J27" i="18"/>
  <c r="J103" i="24"/>
  <c r="J81" i="21"/>
  <c r="L27" i="18"/>
  <c r="L103" i="24"/>
  <c r="L81" i="21"/>
  <c r="E26" i="17"/>
  <c r="E125" i="24"/>
  <c r="E103" i="21"/>
  <c r="H29" i="20"/>
  <c r="H151" i="24"/>
  <c r="H129" i="21"/>
  <c r="N25" i="18"/>
  <c r="N101" i="24"/>
  <c r="N112" i="24"/>
  <c r="N79" i="21"/>
  <c r="N90" i="21"/>
  <c r="I27" i="17"/>
  <c r="I126" i="24"/>
  <c r="I104" i="21"/>
  <c r="F27" i="17"/>
  <c r="F126" i="24"/>
  <c r="F104" i="21"/>
  <c r="M27" i="18"/>
  <c r="M103" i="24"/>
  <c r="M81" i="21"/>
  <c r="N25" i="17"/>
  <c r="N124" i="24"/>
  <c r="N135" i="24"/>
  <c r="N102" i="21"/>
  <c r="N113" i="21"/>
  <c r="O27" i="18"/>
  <c r="O103" i="24"/>
  <c r="O81" i="21"/>
  <c r="K29" i="20"/>
  <c r="K151" i="24"/>
  <c r="K129" i="21"/>
  <c r="D27" i="18"/>
  <c r="D103" i="24"/>
  <c r="D81" i="21"/>
  <c r="O29" i="20"/>
  <c r="O151" i="24"/>
  <c r="O129" i="21"/>
  <c r="D27" i="17"/>
  <c r="D126" i="24"/>
  <c r="D104" i="21"/>
  <c r="O26" i="17"/>
  <c r="O125" i="24"/>
  <c r="O103" i="21"/>
  <c r="P29" i="20"/>
  <c r="P151" i="24"/>
  <c r="P129" i="21"/>
  <c r="I30" i="20"/>
  <c r="I152" i="24"/>
  <c r="I130" i="21"/>
  <c r="Q24" i="18"/>
  <c r="Q100" i="24"/>
  <c r="Q78" i="21"/>
  <c r="C27" i="18"/>
  <c r="C103" i="24"/>
  <c r="C81" i="21"/>
  <c r="F27" i="18"/>
  <c r="F103" i="24"/>
  <c r="F81" i="21"/>
  <c r="J27" i="17"/>
  <c r="J126" i="24"/>
  <c r="J104" i="21"/>
  <c r="G27" i="17"/>
  <c r="G126" i="24"/>
  <c r="G104" i="21"/>
  <c r="G27" i="18"/>
  <c r="G103" i="24"/>
  <c r="G81" i="21"/>
  <c r="Q27" i="20"/>
  <c r="Q149" i="24"/>
  <c r="Q127" i="21"/>
  <c r="P26" i="17"/>
  <c r="P125" i="24"/>
  <c r="P103" i="21"/>
  <c r="P26" i="18"/>
  <c r="P102" i="24"/>
  <c r="P80" i="21"/>
  <c r="G31" i="20"/>
  <c r="G153" i="24"/>
  <c r="G160" i="24"/>
  <c r="G131" i="21"/>
  <c r="G138" i="21"/>
  <c r="E28" i="20"/>
  <c r="E150" i="24"/>
  <c r="E159" i="24"/>
  <c r="E128" i="21"/>
  <c r="E137" i="21"/>
  <c r="L28" i="17"/>
  <c r="L127" i="24"/>
  <c r="L136" i="24"/>
  <c r="L105" i="21"/>
  <c r="L114" i="21"/>
  <c r="J32" i="20"/>
  <c r="J154" i="24"/>
  <c r="J132" i="21"/>
  <c r="Q24" i="17"/>
  <c r="Q123" i="24"/>
  <c r="Q101" i="21"/>
  <c r="C32" i="20"/>
  <c r="C154" i="24"/>
  <c r="C132" i="21"/>
  <c r="L31" i="20"/>
  <c r="L153" i="24"/>
  <c r="L160" i="24"/>
  <c r="L131" i="21"/>
  <c r="L138" i="21"/>
  <c r="N28" i="20"/>
  <c r="N150" i="24"/>
  <c r="N159" i="24"/>
  <c r="N128" i="21"/>
  <c r="N137" i="21"/>
  <c r="H26" i="17"/>
  <c r="H125" i="24"/>
  <c r="H103" i="21"/>
  <c r="M32" i="20"/>
  <c r="M154" i="24"/>
  <c r="M132" i="21"/>
  <c r="K25" i="17"/>
  <c r="K124" i="24"/>
  <c r="K135" i="24"/>
  <c r="K102" i="21"/>
  <c r="K113" i="21"/>
  <c r="E26" i="18"/>
  <c r="E102" i="24"/>
  <c r="E80" i="21"/>
  <c r="H26" i="18"/>
  <c r="H102" i="24"/>
  <c r="H80" i="21"/>
  <c r="K26" i="18"/>
  <c r="K102" i="24"/>
  <c r="K80" i="21"/>
  <c r="M26" i="17"/>
  <c r="M125" i="24"/>
  <c r="M103" i="21"/>
  <c r="I27" i="18"/>
  <c r="I103" i="24"/>
  <c r="I81" i="21"/>
  <c r="F33" i="20"/>
  <c r="F155" i="24"/>
  <c r="F133" i="21"/>
  <c r="C28" i="17"/>
  <c r="C127" i="24"/>
  <c r="C136" i="24"/>
  <c r="C105" i="21"/>
  <c r="C114" i="21"/>
  <c r="R39" i="9"/>
  <c r="R22" i="9"/>
  <c r="R23" i="9"/>
  <c r="R24" i="9"/>
  <c r="R25" i="9"/>
  <c r="R26" i="9"/>
  <c r="R27" i="9"/>
  <c r="R28" i="9"/>
  <c r="R29" i="9"/>
  <c r="R30" i="9"/>
  <c r="R31" i="9"/>
  <c r="R32" i="9"/>
  <c r="R33" i="9"/>
  <c r="C128" i="24"/>
  <c r="C106" i="21"/>
  <c r="C29" i="17"/>
  <c r="H27" i="18"/>
  <c r="H103" i="24"/>
  <c r="H81" i="21"/>
  <c r="K26" i="17"/>
  <c r="K125" i="24"/>
  <c r="K103" i="21"/>
  <c r="C33" i="20"/>
  <c r="C155" i="24"/>
  <c r="C133" i="21"/>
  <c r="E29" i="20"/>
  <c r="E151" i="24"/>
  <c r="E129" i="21"/>
  <c r="Q28" i="20"/>
  <c r="Q150" i="24"/>
  <c r="Q159" i="24"/>
  <c r="Q128" i="21"/>
  <c r="Q137" i="21"/>
  <c r="O27" i="17"/>
  <c r="O126" i="24"/>
  <c r="O104" i="21"/>
  <c r="J28" i="18"/>
  <c r="J104" i="24"/>
  <c r="J113" i="24"/>
  <c r="J82" i="21"/>
  <c r="J91" i="21"/>
  <c r="M27" i="17"/>
  <c r="M126" i="24"/>
  <c r="M104" i="21"/>
  <c r="K27" i="18"/>
  <c r="K103" i="24"/>
  <c r="K81" i="21"/>
  <c r="P27" i="17"/>
  <c r="P126" i="24"/>
  <c r="P104" i="21"/>
  <c r="F28" i="18"/>
  <c r="F104" i="24"/>
  <c r="F113" i="24"/>
  <c r="F82" i="21"/>
  <c r="F91" i="21"/>
  <c r="C28" i="18"/>
  <c r="C104" i="24"/>
  <c r="C113" i="24"/>
  <c r="C82" i="21"/>
  <c r="C91" i="21"/>
  <c r="P30" i="20"/>
  <c r="P152" i="24"/>
  <c r="P130" i="21"/>
  <c r="O28" i="18"/>
  <c r="O104" i="24"/>
  <c r="O113" i="24"/>
  <c r="O82" i="21"/>
  <c r="O91" i="21"/>
  <c r="N26" i="17"/>
  <c r="N125" i="24"/>
  <c r="N103" i="21"/>
  <c r="L28" i="18"/>
  <c r="L104" i="24"/>
  <c r="L113" i="24"/>
  <c r="L82" i="21"/>
  <c r="L91" i="21"/>
  <c r="I28" i="18"/>
  <c r="I104" i="24"/>
  <c r="I113" i="24"/>
  <c r="I82" i="21"/>
  <c r="I91" i="21"/>
  <c r="N29" i="20"/>
  <c r="N151" i="24"/>
  <c r="N129" i="21"/>
  <c r="J33" i="20"/>
  <c r="J155" i="24"/>
  <c r="J133" i="21"/>
  <c r="P27" i="18"/>
  <c r="P103" i="24"/>
  <c r="P81" i="21"/>
  <c r="J28" i="17"/>
  <c r="J127" i="24"/>
  <c r="J136" i="24"/>
  <c r="J105" i="21"/>
  <c r="J114" i="21"/>
  <c r="Q25" i="18"/>
  <c r="Q101" i="24"/>
  <c r="Q112" i="24"/>
  <c r="Q79" i="21"/>
  <c r="Q90" i="21"/>
  <c r="I31" i="20"/>
  <c r="I153" i="24"/>
  <c r="I160" i="24"/>
  <c r="I131" i="21"/>
  <c r="I138" i="21"/>
  <c r="K30" i="20"/>
  <c r="K152" i="24"/>
  <c r="K130" i="21"/>
  <c r="M28" i="18"/>
  <c r="M104" i="24"/>
  <c r="M113" i="24"/>
  <c r="M82" i="21"/>
  <c r="M91" i="21"/>
  <c r="E27" i="17"/>
  <c r="E126" i="24"/>
  <c r="E104" i="21"/>
  <c r="W27" i="20"/>
  <c r="F156" i="24"/>
  <c r="F161" i="24"/>
  <c r="F162" i="24"/>
  <c r="W146" i="24"/>
  <c r="F134" i="21"/>
  <c r="F139" i="21"/>
  <c r="F140" i="21"/>
  <c r="W124" i="21"/>
  <c r="E27" i="18"/>
  <c r="E103" i="24"/>
  <c r="E81" i="21"/>
  <c r="H27" i="17"/>
  <c r="H126" i="24"/>
  <c r="H104" i="21"/>
  <c r="Q25" i="17"/>
  <c r="Q124" i="24"/>
  <c r="Q135" i="24"/>
  <c r="Q102" i="21"/>
  <c r="Q113" i="21"/>
  <c r="G32" i="20"/>
  <c r="G154" i="24"/>
  <c r="G132" i="21"/>
  <c r="G28" i="18"/>
  <c r="G104" i="24"/>
  <c r="G113" i="24"/>
  <c r="G82" i="21"/>
  <c r="G91" i="21"/>
  <c r="G127" i="24"/>
  <c r="G136" i="24"/>
  <c r="G105" i="21"/>
  <c r="G114" i="21"/>
  <c r="G28" i="17"/>
  <c r="D28" i="17"/>
  <c r="D127" i="24"/>
  <c r="D105" i="21"/>
  <c r="D114" i="21"/>
  <c r="D28" i="18"/>
  <c r="D104" i="24"/>
  <c r="D113" i="24"/>
  <c r="D82" i="21"/>
  <c r="D91" i="21"/>
  <c r="F28" i="17"/>
  <c r="F127" i="24"/>
  <c r="F136" i="24"/>
  <c r="F105" i="21"/>
  <c r="F114" i="21"/>
  <c r="I28" i="17"/>
  <c r="I127" i="24"/>
  <c r="I136" i="24"/>
  <c r="I105" i="21"/>
  <c r="I114" i="21"/>
  <c r="N26" i="18"/>
  <c r="N102" i="24"/>
  <c r="N80" i="21"/>
  <c r="H30" i="20"/>
  <c r="H152" i="24"/>
  <c r="H130" i="21"/>
  <c r="D31" i="20"/>
  <c r="D153" i="24"/>
  <c r="D160" i="24"/>
  <c r="D131" i="21"/>
  <c r="D138" i="21"/>
  <c r="M33" i="20"/>
  <c r="M155" i="24"/>
  <c r="M133" i="21"/>
  <c r="O30" i="20"/>
  <c r="O152" i="24"/>
  <c r="O130" i="21"/>
  <c r="L32" i="20"/>
  <c r="L154" i="24"/>
  <c r="L132" i="21"/>
  <c r="L29" i="17"/>
  <c r="L128" i="24"/>
  <c r="L106" i="21"/>
  <c r="U2" i="9"/>
  <c r="O31" i="20"/>
  <c r="O153" i="24"/>
  <c r="O160" i="24"/>
  <c r="O131" i="21"/>
  <c r="O138" i="21"/>
  <c r="I29" i="17"/>
  <c r="I128" i="24"/>
  <c r="I106" i="21"/>
  <c r="H28" i="17"/>
  <c r="H127" i="24"/>
  <c r="H136" i="24"/>
  <c r="H105" i="21"/>
  <c r="H114" i="21"/>
  <c r="I32" i="20"/>
  <c r="I154" i="24"/>
  <c r="I132" i="21"/>
  <c r="P28" i="17"/>
  <c r="P127" i="24"/>
  <c r="P136" i="24"/>
  <c r="P105" i="21"/>
  <c r="P114" i="21"/>
  <c r="W26" i="20"/>
  <c r="C156" i="24"/>
  <c r="C161" i="24"/>
  <c r="C162" i="24"/>
  <c r="W145" i="24"/>
  <c r="C134" i="21"/>
  <c r="C139" i="21"/>
  <c r="C140" i="21"/>
  <c r="W123" i="21"/>
  <c r="L33" i="20"/>
  <c r="L155" i="24"/>
  <c r="L133" i="21"/>
  <c r="N27" i="18"/>
  <c r="N103" i="24"/>
  <c r="N81" i="21"/>
  <c r="D136" i="24"/>
  <c r="K31" i="20"/>
  <c r="K153" i="24"/>
  <c r="K160" i="24"/>
  <c r="K131" i="21"/>
  <c r="K138" i="21"/>
  <c r="P28" i="18"/>
  <c r="P104" i="24"/>
  <c r="P113" i="24"/>
  <c r="P82" i="21"/>
  <c r="P91" i="21"/>
  <c r="N30" i="20"/>
  <c r="N152" i="24"/>
  <c r="N130" i="21"/>
  <c r="I29" i="18"/>
  <c r="I105" i="24"/>
  <c r="I83" i="21"/>
  <c r="L29" i="18"/>
  <c r="L105" i="24"/>
  <c r="L83" i="21"/>
  <c r="N27" i="17"/>
  <c r="N126" i="24"/>
  <c r="N104" i="21"/>
  <c r="F29" i="18"/>
  <c r="F105" i="24"/>
  <c r="F83" i="21"/>
  <c r="K28" i="18"/>
  <c r="K104" i="24"/>
  <c r="K113" i="24"/>
  <c r="K82" i="21"/>
  <c r="K91" i="21"/>
  <c r="E30" i="20"/>
  <c r="E152" i="24"/>
  <c r="E130" i="21"/>
  <c r="K27" i="17"/>
  <c r="K126" i="24"/>
  <c r="K104" i="21"/>
  <c r="C30" i="17"/>
  <c r="C129" i="24"/>
  <c r="C107" i="21"/>
  <c r="L30" i="17"/>
  <c r="L129" i="24"/>
  <c r="L107" i="21"/>
  <c r="H31" i="20"/>
  <c r="H153" i="24"/>
  <c r="H160" i="24"/>
  <c r="H131" i="21"/>
  <c r="H138" i="21"/>
  <c r="D29" i="17"/>
  <c r="D128" i="24"/>
  <c r="D106" i="21"/>
  <c r="M29" i="18"/>
  <c r="M105" i="24"/>
  <c r="M83" i="21"/>
  <c r="J29" i="17"/>
  <c r="J128" i="24"/>
  <c r="J106" i="21"/>
  <c r="X28" i="20"/>
  <c r="J156" i="24"/>
  <c r="J161" i="24"/>
  <c r="J162" i="24"/>
  <c r="X147" i="24"/>
  <c r="J134" i="21"/>
  <c r="J139" i="21"/>
  <c r="J140" i="21"/>
  <c r="X125" i="21"/>
  <c r="C29" i="18"/>
  <c r="C105" i="24"/>
  <c r="C83" i="21"/>
  <c r="Q29" i="20"/>
  <c r="Q151" i="24"/>
  <c r="Q129" i="21"/>
  <c r="X29" i="20"/>
  <c r="M156" i="24"/>
  <c r="M161" i="24"/>
  <c r="M162" i="24"/>
  <c r="X148" i="24"/>
  <c r="M134" i="21"/>
  <c r="M139" i="21"/>
  <c r="M140" i="21"/>
  <c r="X126" i="21"/>
  <c r="G29" i="18"/>
  <c r="G105" i="24"/>
  <c r="G83" i="21"/>
  <c r="Q26" i="17"/>
  <c r="Q125" i="24"/>
  <c r="Q103" i="21"/>
  <c r="E28" i="18"/>
  <c r="E104" i="24"/>
  <c r="E113" i="24"/>
  <c r="E82" i="21"/>
  <c r="E91" i="21"/>
  <c r="O29" i="18"/>
  <c r="O105" i="24"/>
  <c r="O83" i="21"/>
  <c r="M28" i="17"/>
  <c r="M127" i="24"/>
  <c r="M136" i="24"/>
  <c r="M105" i="21"/>
  <c r="M114" i="21"/>
  <c r="H28" i="18"/>
  <c r="H104" i="24"/>
  <c r="H113" i="24"/>
  <c r="H82" i="21"/>
  <c r="H91" i="21"/>
  <c r="D32" i="20"/>
  <c r="D154" i="24"/>
  <c r="D132" i="21"/>
  <c r="F29" i="17"/>
  <c r="F128" i="24"/>
  <c r="F106" i="21"/>
  <c r="D29" i="18"/>
  <c r="D105" i="24"/>
  <c r="D83" i="21"/>
  <c r="G29" i="17"/>
  <c r="G128" i="24"/>
  <c r="G106" i="21"/>
  <c r="G33" i="20"/>
  <c r="G155" i="24"/>
  <c r="G133" i="21"/>
  <c r="E28" i="17"/>
  <c r="E127" i="24"/>
  <c r="E136" i="24"/>
  <c r="E105" i="21"/>
  <c r="E114" i="21"/>
  <c r="Q26" i="18"/>
  <c r="Q102" i="24"/>
  <c r="Q80" i="21"/>
  <c r="P31" i="20"/>
  <c r="P153" i="24"/>
  <c r="P160" i="24"/>
  <c r="P131" i="21"/>
  <c r="P138" i="21"/>
  <c r="J29" i="18"/>
  <c r="J105" i="24"/>
  <c r="J83" i="21"/>
  <c r="O28" i="17"/>
  <c r="O127" i="24"/>
  <c r="O136" i="24"/>
  <c r="O105" i="21"/>
  <c r="O114" i="21"/>
  <c r="P2" i="15"/>
  <c r="G30" i="17"/>
  <c r="G129" i="24"/>
  <c r="G107" i="21"/>
  <c r="M29" i="17"/>
  <c r="M128" i="24"/>
  <c r="M106" i="21"/>
  <c r="O30" i="18"/>
  <c r="O106" i="24"/>
  <c r="O84" i="21"/>
  <c r="Q27" i="17"/>
  <c r="Q126" i="24"/>
  <c r="Q104" i="21"/>
  <c r="I30" i="18"/>
  <c r="I106" i="24"/>
  <c r="I84" i="21"/>
  <c r="N28" i="18"/>
  <c r="N104" i="24"/>
  <c r="N113" i="24"/>
  <c r="N82" i="21"/>
  <c r="N91" i="21"/>
  <c r="W29" i="20"/>
  <c r="L156" i="24"/>
  <c r="L161" i="24"/>
  <c r="L162" i="24"/>
  <c r="W148" i="24"/>
  <c r="Y148" i="24"/>
  <c r="L134" i="21"/>
  <c r="L139" i="21"/>
  <c r="L140" i="21"/>
  <c r="W126" i="21"/>
  <c r="Y126" i="21"/>
  <c r="I33" i="20"/>
  <c r="I155" i="24"/>
  <c r="I133" i="21"/>
  <c r="H29" i="17"/>
  <c r="H128" i="24"/>
  <c r="H106" i="21"/>
  <c r="O29" i="17"/>
  <c r="O128" i="24"/>
  <c r="O106" i="21"/>
  <c r="E29" i="17"/>
  <c r="E128" i="24"/>
  <c r="E106" i="21"/>
  <c r="X27" i="20"/>
  <c r="G156" i="24"/>
  <c r="G161" i="24"/>
  <c r="G162" i="24"/>
  <c r="X146" i="24"/>
  <c r="Y146" i="24"/>
  <c r="G134" i="21"/>
  <c r="G139" i="21"/>
  <c r="G140" i="21"/>
  <c r="X124" i="21"/>
  <c r="Y124" i="21"/>
  <c r="H29" i="18"/>
  <c r="H105" i="24"/>
  <c r="H83" i="21"/>
  <c r="E29" i="18"/>
  <c r="E105" i="24"/>
  <c r="E83" i="21"/>
  <c r="J30" i="17"/>
  <c r="J129" i="24"/>
  <c r="J107" i="21"/>
  <c r="M30" i="18"/>
  <c r="M106" i="24"/>
  <c r="M84" i="21"/>
  <c r="H32" i="20"/>
  <c r="H154" i="24"/>
  <c r="H132" i="21"/>
  <c r="L31" i="17"/>
  <c r="L130" i="24"/>
  <c r="L137" i="24"/>
  <c r="L108" i="21"/>
  <c r="L115" i="21"/>
  <c r="L30" i="18"/>
  <c r="L106" i="24"/>
  <c r="L84" i="21"/>
  <c r="F30" i="17"/>
  <c r="F129" i="24"/>
  <c r="F107" i="21"/>
  <c r="D33" i="20"/>
  <c r="D155" i="24"/>
  <c r="D133" i="21"/>
  <c r="Q30" i="20"/>
  <c r="Q152" i="24"/>
  <c r="Q130" i="21"/>
  <c r="C30" i="18"/>
  <c r="C106" i="24"/>
  <c r="C84" i="21"/>
  <c r="E31" i="20"/>
  <c r="E153" i="24"/>
  <c r="E160" i="24"/>
  <c r="E131" i="21"/>
  <c r="E138" i="21"/>
  <c r="F30" i="18"/>
  <c r="F106" i="24"/>
  <c r="F84" i="21"/>
  <c r="N28" i="17"/>
  <c r="N127" i="24"/>
  <c r="N136" i="24"/>
  <c r="N105" i="21"/>
  <c r="N114" i="21"/>
  <c r="P29" i="18"/>
  <c r="P105" i="24"/>
  <c r="P83" i="21"/>
  <c r="J30" i="18"/>
  <c r="J106" i="24"/>
  <c r="J84" i="21"/>
  <c r="P32" i="20"/>
  <c r="P154" i="24"/>
  <c r="P132" i="21"/>
  <c r="C31" i="17"/>
  <c r="C130" i="24"/>
  <c r="C137" i="24"/>
  <c r="C108" i="21"/>
  <c r="C115" i="21"/>
  <c r="I30" i="17"/>
  <c r="I129" i="24"/>
  <c r="I107" i="21"/>
  <c r="Q27" i="18"/>
  <c r="Q103" i="24"/>
  <c r="Q81" i="21"/>
  <c r="D30" i="18"/>
  <c r="D106" i="24"/>
  <c r="D84" i="21"/>
  <c r="G30" i="18"/>
  <c r="G106" i="24"/>
  <c r="G84" i="21"/>
  <c r="D30" i="17"/>
  <c r="D129" i="24"/>
  <c r="D107" i="21"/>
  <c r="K28" i="17"/>
  <c r="K127" i="24"/>
  <c r="K136" i="24"/>
  <c r="K105" i="21"/>
  <c r="K114" i="21"/>
  <c r="K29" i="18"/>
  <c r="K105" i="24"/>
  <c r="K83" i="21"/>
  <c r="N31" i="20"/>
  <c r="N153" i="24"/>
  <c r="N160" i="24"/>
  <c r="N131" i="21"/>
  <c r="N138" i="21"/>
  <c r="K32" i="20"/>
  <c r="K154" i="24"/>
  <c r="K132" i="21"/>
  <c r="P29" i="17"/>
  <c r="P128" i="24"/>
  <c r="P106" i="21"/>
  <c r="O32" i="20"/>
  <c r="O154" i="24"/>
  <c r="O132" i="21"/>
  <c r="R2" i="9"/>
  <c r="W50" i="9"/>
  <c r="W49" i="10"/>
  <c r="X49" i="10"/>
  <c r="D12" i="10"/>
  <c r="W109" i="10"/>
  <c r="X109" i="10"/>
  <c r="G12" i="10"/>
  <c r="W139" i="10"/>
  <c r="X139" i="10"/>
  <c r="J12" i="10"/>
  <c r="W169" i="10"/>
  <c r="X169" i="10"/>
  <c r="M12" i="10"/>
  <c r="W48" i="10"/>
  <c r="C11" i="10"/>
  <c r="X48" i="10"/>
  <c r="D11" i="10"/>
  <c r="Y48" i="10"/>
  <c r="E11" i="10"/>
  <c r="W108" i="10"/>
  <c r="F11" i="10"/>
  <c r="X108" i="10"/>
  <c r="G11" i="10"/>
  <c r="W138" i="10"/>
  <c r="I11" i="10"/>
  <c r="X138" i="10"/>
  <c r="J11" i="10"/>
  <c r="X140" i="10"/>
  <c r="J13" i="10"/>
  <c r="J36" i="10"/>
  <c r="W168" i="10"/>
  <c r="L11" i="10"/>
  <c r="X168" i="10"/>
  <c r="M11" i="10"/>
  <c r="Y168" i="10"/>
  <c r="N11" i="10"/>
  <c r="W47" i="10"/>
  <c r="C10" i="10"/>
  <c r="X47" i="10"/>
  <c r="W107" i="10"/>
  <c r="F10" i="10"/>
  <c r="X107" i="10"/>
  <c r="W137" i="10"/>
  <c r="I10" i="10"/>
  <c r="X137" i="10"/>
  <c r="J10" i="10"/>
  <c r="W167" i="10"/>
  <c r="L10" i="10"/>
  <c r="X167" i="10"/>
  <c r="M10" i="10"/>
  <c r="W46" i="10"/>
  <c r="X46" i="10"/>
  <c r="D9" i="10"/>
  <c r="W106" i="10"/>
  <c r="X106" i="10"/>
  <c r="G9" i="10"/>
  <c r="W136" i="10"/>
  <c r="X136" i="10"/>
  <c r="J9" i="10"/>
  <c r="W166" i="10"/>
  <c r="X166" i="10"/>
  <c r="M9" i="10"/>
  <c r="W45" i="10"/>
  <c r="X45" i="10"/>
  <c r="D8" i="10"/>
  <c r="W105" i="10"/>
  <c r="X105" i="10"/>
  <c r="G8" i="10"/>
  <c r="W135" i="10"/>
  <c r="X135" i="10"/>
  <c r="J8" i="10"/>
  <c r="W165" i="10"/>
  <c r="L8" i="10"/>
  <c r="X165" i="10"/>
  <c r="M8" i="10"/>
  <c r="W49" i="7"/>
  <c r="C12" i="7"/>
  <c r="X49" i="7"/>
  <c r="D12" i="7"/>
  <c r="Y49" i="7"/>
  <c r="E12" i="7"/>
  <c r="W109" i="7"/>
  <c r="F12" i="7"/>
  <c r="X109" i="7"/>
  <c r="W139" i="7"/>
  <c r="X139" i="7"/>
  <c r="J12" i="7"/>
  <c r="W169" i="7"/>
  <c r="L12" i="7"/>
  <c r="X169" i="7"/>
  <c r="W48" i="7"/>
  <c r="C11" i="7"/>
  <c r="X48" i="7"/>
  <c r="D11" i="7"/>
  <c r="W108" i="7"/>
  <c r="X108" i="7"/>
  <c r="G11" i="7"/>
  <c r="W138" i="7"/>
  <c r="I11" i="7"/>
  <c r="X138" i="7"/>
  <c r="J11" i="7"/>
  <c r="X140" i="7"/>
  <c r="J13" i="7"/>
  <c r="J36" i="7"/>
  <c r="W168" i="7"/>
  <c r="X168" i="7"/>
  <c r="M11" i="7"/>
  <c r="W47" i="7"/>
  <c r="C10" i="7"/>
  <c r="X47" i="7"/>
  <c r="D10" i="7"/>
  <c r="W107" i="7"/>
  <c r="F10" i="7"/>
  <c r="X107" i="7"/>
  <c r="G10" i="7"/>
  <c r="W137" i="7"/>
  <c r="I10" i="7"/>
  <c r="X137" i="7"/>
  <c r="J10" i="7"/>
  <c r="W167" i="7"/>
  <c r="L10" i="7"/>
  <c r="X167" i="7"/>
  <c r="M10" i="7"/>
  <c r="W46" i="7"/>
  <c r="C9" i="7"/>
  <c r="X46" i="7"/>
  <c r="D9" i="7"/>
  <c r="Y46" i="7"/>
  <c r="E9" i="7"/>
  <c r="W106" i="7"/>
  <c r="F9" i="7"/>
  <c r="X106" i="7"/>
  <c r="G9" i="7"/>
  <c r="Y106" i="7"/>
  <c r="H9" i="7"/>
  <c r="W136" i="7"/>
  <c r="I9" i="7"/>
  <c r="X136" i="7"/>
  <c r="J9" i="7"/>
  <c r="W166" i="7"/>
  <c r="L9" i="7"/>
  <c r="X166" i="7"/>
  <c r="M9" i="7"/>
  <c r="W45" i="7"/>
  <c r="C8" i="7"/>
  <c r="X45" i="7"/>
  <c r="D8" i="7"/>
  <c r="Y45" i="7"/>
  <c r="E8" i="7"/>
  <c r="W105" i="7"/>
  <c r="F8" i="7"/>
  <c r="X105" i="7"/>
  <c r="G8" i="7"/>
  <c r="Y105" i="7"/>
  <c r="H8" i="7"/>
  <c r="W135" i="7"/>
  <c r="X135" i="7"/>
  <c r="J8" i="7"/>
  <c r="W165" i="7"/>
  <c r="X165" i="7"/>
  <c r="M8" i="7"/>
  <c r="W49" i="9"/>
  <c r="X49" i="9"/>
  <c r="D12" i="9"/>
  <c r="W109" i="9"/>
  <c r="X109" i="9"/>
  <c r="Y109" i="9"/>
  <c r="H12" i="9"/>
  <c r="W139" i="9"/>
  <c r="I12" i="9"/>
  <c r="X139" i="9"/>
  <c r="W169" i="9"/>
  <c r="X169" i="9"/>
  <c r="Y169" i="9"/>
  <c r="N12" i="9"/>
  <c r="W48" i="9"/>
  <c r="C11" i="9"/>
  <c r="X48" i="9"/>
  <c r="D11" i="9"/>
  <c r="W108" i="9"/>
  <c r="X108" i="9"/>
  <c r="Y108" i="9"/>
  <c r="H11" i="9"/>
  <c r="G11" i="9"/>
  <c r="W138" i="9"/>
  <c r="I11" i="9"/>
  <c r="X138" i="9"/>
  <c r="Y138" i="9"/>
  <c r="K11" i="9"/>
  <c r="W168" i="9"/>
  <c r="X168" i="9"/>
  <c r="Y168" i="9"/>
  <c r="N11" i="9"/>
  <c r="W47" i="9"/>
  <c r="C10" i="9"/>
  <c r="W107" i="9"/>
  <c r="F10" i="9"/>
  <c r="W137" i="9"/>
  <c r="I10" i="9"/>
  <c r="W167" i="9"/>
  <c r="L10" i="9"/>
  <c r="O10" i="9"/>
  <c r="X47" i="9"/>
  <c r="X107" i="9"/>
  <c r="Y107" i="9"/>
  <c r="H10" i="9"/>
  <c r="X137" i="9"/>
  <c r="Y137" i="9"/>
  <c r="K10" i="9"/>
  <c r="X167" i="9"/>
  <c r="Y167" i="9"/>
  <c r="N10" i="9"/>
  <c r="M10" i="9"/>
  <c r="W46" i="9"/>
  <c r="X46" i="9"/>
  <c r="Y46" i="9"/>
  <c r="D9" i="9"/>
  <c r="W106" i="9"/>
  <c r="X106" i="9"/>
  <c r="Y106" i="9"/>
  <c r="H9" i="9"/>
  <c r="W136" i="9"/>
  <c r="I9" i="9"/>
  <c r="X136" i="9"/>
  <c r="Y136" i="9"/>
  <c r="K9" i="9"/>
  <c r="W166" i="9"/>
  <c r="L9" i="9"/>
  <c r="X166" i="9"/>
  <c r="M9" i="9"/>
  <c r="W45" i="9"/>
  <c r="W58" i="9"/>
  <c r="W59" i="9"/>
  <c r="W60" i="9"/>
  <c r="W61" i="9"/>
  <c r="W62" i="9"/>
  <c r="W63" i="9"/>
  <c r="W51" i="9"/>
  <c r="W64" i="9"/>
  <c r="W52" i="9"/>
  <c r="W65" i="9"/>
  <c r="W53" i="9"/>
  <c r="W66" i="9"/>
  <c r="W54" i="9"/>
  <c r="W67" i="9"/>
  <c r="W55" i="9"/>
  <c r="W68" i="9"/>
  <c r="W56" i="9"/>
  <c r="W69" i="9"/>
  <c r="X45" i="9"/>
  <c r="Y45" i="9"/>
  <c r="E8" i="9"/>
  <c r="W105" i="9"/>
  <c r="X105" i="9"/>
  <c r="Y105" i="9"/>
  <c r="H8" i="9"/>
  <c r="W135" i="9"/>
  <c r="I8" i="9"/>
  <c r="I35" i="9"/>
  <c r="X135" i="9"/>
  <c r="J8" i="9"/>
  <c r="J22" i="9"/>
  <c r="W165" i="9"/>
  <c r="L8" i="9"/>
  <c r="X165" i="9"/>
  <c r="X178" i="9"/>
  <c r="X179" i="9"/>
  <c r="X180" i="9"/>
  <c r="X181" i="9"/>
  <c r="X182" i="9"/>
  <c r="X170" i="9"/>
  <c r="X183" i="9"/>
  <c r="X171" i="9"/>
  <c r="X184" i="9"/>
  <c r="X172" i="9"/>
  <c r="X185" i="9"/>
  <c r="X173" i="9"/>
  <c r="X186" i="9"/>
  <c r="G12" i="9"/>
  <c r="J12" i="9"/>
  <c r="J11" i="9"/>
  <c r="M11" i="9"/>
  <c r="D10" i="9"/>
  <c r="G10" i="9"/>
  <c r="J10" i="9"/>
  <c r="G9" i="9"/>
  <c r="J9" i="9"/>
  <c r="D8" i="9"/>
  <c r="D22" i="9"/>
  <c r="G8" i="9"/>
  <c r="C12" i="9"/>
  <c r="F12" i="9"/>
  <c r="L12" i="9"/>
  <c r="O12" i="9"/>
  <c r="F11" i="9"/>
  <c r="L11" i="9"/>
  <c r="F9" i="9"/>
  <c r="C8" i="9"/>
  <c r="F8" i="9"/>
  <c r="F22" i="9"/>
  <c r="X56" i="9"/>
  <c r="W116" i="9"/>
  <c r="X116" i="9"/>
  <c r="Y116" i="9"/>
  <c r="H19" i="9"/>
  <c r="G19" i="9"/>
  <c r="W146" i="9"/>
  <c r="X146" i="9"/>
  <c r="Y146" i="9"/>
  <c r="K19" i="9"/>
  <c r="W176" i="9"/>
  <c r="L19" i="9"/>
  <c r="X176" i="9"/>
  <c r="C18" i="9"/>
  <c r="X55" i="9"/>
  <c r="Y55" i="9"/>
  <c r="W115" i="9"/>
  <c r="X115" i="9"/>
  <c r="W145" i="9"/>
  <c r="X145" i="9"/>
  <c r="J18" i="9"/>
  <c r="W175" i="9"/>
  <c r="X175" i="9"/>
  <c r="C17" i="9"/>
  <c r="X54" i="9"/>
  <c r="W114" i="9"/>
  <c r="X114" i="9"/>
  <c r="W144" i="9"/>
  <c r="X144" i="9"/>
  <c r="J17" i="9"/>
  <c r="W174" i="9"/>
  <c r="X174" i="9"/>
  <c r="M17" i="9"/>
  <c r="X53" i="9"/>
  <c r="Y53" i="9"/>
  <c r="E16" i="9"/>
  <c r="W113" i="9"/>
  <c r="X113" i="9"/>
  <c r="Y113" i="9"/>
  <c r="H16" i="9"/>
  <c r="W143" i="9"/>
  <c r="I16" i="9"/>
  <c r="X143" i="9"/>
  <c r="W173" i="9"/>
  <c r="M16" i="9"/>
  <c r="C15" i="9"/>
  <c r="X52" i="9"/>
  <c r="D15" i="9"/>
  <c r="W112" i="9"/>
  <c r="X112" i="9"/>
  <c r="Y112" i="9"/>
  <c r="H15" i="9"/>
  <c r="G15" i="9"/>
  <c r="W142" i="9"/>
  <c r="I15" i="9"/>
  <c r="X142" i="9"/>
  <c r="Y142" i="9"/>
  <c r="K15" i="9"/>
  <c r="W172" i="9"/>
  <c r="Y172" i="9"/>
  <c r="N15" i="9"/>
  <c r="C14" i="9"/>
  <c r="W111" i="9"/>
  <c r="F14" i="9"/>
  <c r="W141" i="9"/>
  <c r="I14" i="9"/>
  <c r="W171" i="9"/>
  <c r="L14" i="9"/>
  <c r="O14" i="9"/>
  <c r="X51" i="9"/>
  <c r="D14" i="9"/>
  <c r="X111" i="9"/>
  <c r="Y111" i="9"/>
  <c r="H14" i="9"/>
  <c r="X141" i="9"/>
  <c r="Y171" i="9"/>
  <c r="N14" i="9"/>
  <c r="X50" i="9"/>
  <c r="D13" i="9"/>
  <c r="W110" i="9"/>
  <c r="F13" i="9"/>
  <c r="X110" i="9"/>
  <c r="Y110" i="9"/>
  <c r="H13" i="9"/>
  <c r="W140" i="9"/>
  <c r="I13" i="9"/>
  <c r="X140" i="9"/>
  <c r="W170" i="9"/>
  <c r="Y170" i="9"/>
  <c r="N13" i="9"/>
  <c r="M13" i="9"/>
  <c r="D19" i="9"/>
  <c r="M19" i="9"/>
  <c r="G18" i="9"/>
  <c r="D17" i="9"/>
  <c r="G17" i="9"/>
  <c r="G16" i="9"/>
  <c r="J15" i="9"/>
  <c r="M15" i="9"/>
  <c r="G14" i="9"/>
  <c r="J14" i="9"/>
  <c r="G13" i="9"/>
  <c r="J13" i="9"/>
  <c r="C19" i="9"/>
  <c r="F19" i="9"/>
  <c r="I19" i="9"/>
  <c r="F18" i="9"/>
  <c r="I18" i="9"/>
  <c r="L18" i="9"/>
  <c r="F17" i="9"/>
  <c r="L17" i="9"/>
  <c r="C16" i="9"/>
  <c r="F16" i="9"/>
  <c r="L16" i="9"/>
  <c r="O16" i="9"/>
  <c r="L15" i="9"/>
  <c r="L37" i="9"/>
  <c r="L13" i="9"/>
  <c r="W56" i="10"/>
  <c r="C19" i="10"/>
  <c r="X56" i="10"/>
  <c r="D19" i="10"/>
  <c r="W116" i="10"/>
  <c r="F19" i="10"/>
  <c r="X116" i="10"/>
  <c r="G19" i="10"/>
  <c r="W146" i="10"/>
  <c r="I19" i="10"/>
  <c r="X146" i="10"/>
  <c r="W176" i="10"/>
  <c r="L19" i="10"/>
  <c r="X176" i="10"/>
  <c r="W55" i="10"/>
  <c r="X55" i="10"/>
  <c r="D18" i="10"/>
  <c r="W115" i="10"/>
  <c r="X115" i="10"/>
  <c r="G18" i="10"/>
  <c r="W145" i="10"/>
  <c r="X145" i="10"/>
  <c r="J18" i="10"/>
  <c r="W175" i="10"/>
  <c r="X175" i="10"/>
  <c r="M18" i="10"/>
  <c r="W54" i="10"/>
  <c r="X54" i="10"/>
  <c r="D17" i="10"/>
  <c r="W114" i="10"/>
  <c r="X114" i="10"/>
  <c r="G17" i="10"/>
  <c r="G38" i="10"/>
  <c r="X38" i="10"/>
  <c r="W144" i="10"/>
  <c r="X144" i="10"/>
  <c r="J17" i="10"/>
  <c r="W174" i="10"/>
  <c r="L17" i="10"/>
  <c r="X174" i="10"/>
  <c r="M17" i="10"/>
  <c r="W53" i="10"/>
  <c r="C16" i="10"/>
  <c r="X53" i="10"/>
  <c r="D16" i="10"/>
  <c r="Y53" i="10"/>
  <c r="E16" i="10"/>
  <c r="W113" i="10"/>
  <c r="F16" i="10"/>
  <c r="X113" i="10"/>
  <c r="G16" i="10"/>
  <c r="W143" i="10"/>
  <c r="I16" i="10"/>
  <c r="X143" i="10"/>
  <c r="J16" i="10"/>
  <c r="W173" i="10"/>
  <c r="L16" i="10"/>
  <c r="X173" i="10"/>
  <c r="M16" i="10"/>
  <c r="Y173" i="10"/>
  <c r="N16" i="10"/>
  <c r="W52" i="10"/>
  <c r="C15" i="10"/>
  <c r="X52" i="10"/>
  <c r="D15" i="10"/>
  <c r="W112" i="10"/>
  <c r="F15" i="10"/>
  <c r="X112" i="10"/>
  <c r="G15" i="10"/>
  <c r="W142" i="10"/>
  <c r="I15" i="10"/>
  <c r="X142" i="10"/>
  <c r="J15" i="10"/>
  <c r="W172" i="10"/>
  <c r="L15" i="10"/>
  <c r="X172" i="10"/>
  <c r="W51" i="10"/>
  <c r="X51" i="10"/>
  <c r="D14" i="10"/>
  <c r="W111" i="10"/>
  <c r="X111" i="10"/>
  <c r="G14" i="10"/>
  <c r="G37" i="10"/>
  <c r="W141" i="10"/>
  <c r="X141" i="10"/>
  <c r="J14" i="10"/>
  <c r="W171" i="10"/>
  <c r="X171" i="10"/>
  <c r="M14" i="10"/>
  <c r="W50" i="10"/>
  <c r="X50" i="10"/>
  <c r="D13" i="10"/>
  <c r="W110" i="10"/>
  <c r="X110" i="10"/>
  <c r="G13" i="10"/>
  <c r="W140" i="10"/>
  <c r="W170" i="10"/>
  <c r="L13" i="10"/>
  <c r="X170" i="10"/>
  <c r="M13" i="10"/>
  <c r="W56" i="7"/>
  <c r="X56" i="7"/>
  <c r="D19" i="7"/>
  <c r="W116" i="7"/>
  <c r="X116" i="7"/>
  <c r="G19" i="7"/>
  <c r="W146" i="7"/>
  <c r="I19" i="7"/>
  <c r="X146" i="7"/>
  <c r="W176" i="7"/>
  <c r="L19" i="7"/>
  <c r="X176" i="7"/>
  <c r="M19" i="7"/>
  <c r="W55" i="7"/>
  <c r="X55" i="7"/>
  <c r="D18" i="7"/>
  <c r="W115" i="7"/>
  <c r="F18" i="7"/>
  <c r="X115" i="7"/>
  <c r="G18" i="7"/>
  <c r="W145" i="7"/>
  <c r="X145" i="7"/>
  <c r="J18" i="7"/>
  <c r="W175" i="7"/>
  <c r="L18" i="7"/>
  <c r="X175" i="7"/>
  <c r="M18" i="7"/>
  <c r="W54" i="7"/>
  <c r="X54" i="7"/>
  <c r="D17" i="7"/>
  <c r="W114" i="7"/>
  <c r="F17" i="7"/>
  <c r="X114" i="7"/>
  <c r="G17" i="7"/>
  <c r="W144" i="7"/>
  <c r="X144" i="7"/>
  <c r="J17" i="7"/>
  <c r="W174" i="7"/>
  <c r="L17" i="7"/>
  <c r="L38" i="7"/>
  <c r="W40" i="7"/>
  <c r="X174" i="7"/>
  <c r="M17" i="7"/>
  <c r="W53" i="7"/>
  <c r="X53" i="7"/>
  <c r="D16" i="7"/>
  <c r="W113" i="7"/>
  <c r="F16" i="7"/>
  <c r="X113" i="7"/>
  <c r="G16" i="7"/>
  <c r="W143" i="7"/>
  <c r="I16" i="7"/>
  <c r="X143" i="7"/>
  <c r="J16" i="7"/>
  <c r="W173" i="7"/>
  <c r="X173" i="7"/>
  <c r="M16" i="7"/>
  <c r="W52" i="7"/>
  <c r="C15" i="7"/>
  <c r="X52" i="7"/>
  <c r="D15" i="7"/>
  <c r="Y52" i="7"/>
  <c r="E15" i="7"/>
  <c r="W112" i="7"/>
  <c r="F15" i="7"/>
  <c r="X112" i="7"/>
  <c r="G15" i="7"/>
  <c r="Y112" i="7"/>
  <c r="H15" i="7"/>
  <c r="W142" i="7"/>
  <c r="X142" i="7"/>
  <c r="J15" i="7"/>
  <c r="W172" i="7"/>
  <c r="L15" i="7"/>
  <c r="X172" i="7"/>
  <c r="M15" i="7"/>
  <c r="W51" i="7"/>
  <c r="X51" i="7"/>
  <c r="D14" i="7"/>
  <c r="W111" i="7"/>
  <c r="F14" i="7"/>
  <c r="X111" i="7"/>
  <c r="G14" i="7"/>
  <c r="G37" i="7"/>
  <c r="W141" i="7"/>
  <c r="X141" i="7"/>
  <c r="J14" i="7"/>
  <c r="W171" i="7"/>
  <c r="L14" i="7"/>
  <c r="X171" i="7"/>
  <c r="M14" i="7"/>
  <c r="M37" i="7"/>
  <c r="W50" i="7"/>
  <c r="C13" i="7"/>
  <c r="W110" i="7"/>
  <c r="F13" i="7"/>
  <c r="W140" i="7"/>
  <c r="I13" i="7"/>
  <c r="W170" i="7"/>
  <c r="L13" i="7"/>
  <c r="O13" i="7"/>
  <c r="X50" i="7"/>
  <c r="D13" i="7"/>
  <c r="X110" i="7"/>
  <c r="G13" i="7"/>
  <c r="X170" i="7"/>
  <c r="M13" i="7"/>
  <c r="U2" i="7"/>
  <c r="R2" i="7"/>
  <c r="U2" i="10"/>
  <c r="X178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P178" i="10"/>
  <c r="P179" i="10"/>
  <c r="P180" i="10"/>
  <c r="P181" i="10"/>
  <c r="P182" i="10"/>
  <c r="P183" i="10"/>
  <c r="P184" i="10"/>
  <c r="P185" i="10"/>
  <c r="P186" i="10"/>
  <c r="P187" i="10"/>
  <c r="P188" i="10"/>
  <c r="P189" i="10"/>
  <c r="O178" i="10"/>
  <c r="O179" i="10"/>
  <c r="O180" i="10"/>
  <c r="O181" i="10"/>
  <c r="O182" i="10"/>
  <c r="O183" i="10"/>
  <c r="O184" i="10"/>
  <c r="O185" i="10"/>
  <c r="O186" i="10"/>
  <c r="O187" i="10"/>
  <c r="O188" i="10"/>
  <c r="O189" i="10"/>
  <c r="N178" i="10"/>
  <c r="N179" i="10"/>
  <c r="N180" i="10"/>
  <c r="N181" i="10"/>
  <c r="N182" i="10"/>
  <c r="N183" i="10"/>
  <c r="N184" i="10"/>
  <c r="N185" i="10"/>
  <c r="N186" i="10"/>
  <c r="N187" i="10"/>
  <c r="N188" i="10"/>
  <c r="N189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I177" i="10"/>
  <c r="K177" i="10"/>
  <c r="M177" i="10"/>
  <c r="N177" i="10"/>
  <c r="H51" i="15"/>
  <c r="O177" i="10"/>
  <c r="P177" i="10"/>
  <c r="L51" i="15"/>
  <c r="G177" i="10"/>
  <c r="E177" i="10"/>
  <c r="C177" i="10"/>
  <c r="D177" i="10"/>
  <c r="E51" i="15"/>
  <c r="J177" i="10"/>
  <c r="L177" i="10"/>
  <c r="H177" i="10"/>
  <c r="F177" i="10"/>
  <c r="U177" i="10"/>
  <c r="T177" i="10"/>
  <c r="W163" i="10"/>
  <c r="X148" i="10"/>
  <c r="X149" i="10"/>
  <c r="X150" i="10"/>
  <c r="W148" i="10"/>
  <c r="W149" i="10"/>
  <c r="W150" i="10"/>
  <c r="W151" i="10"/>
  <c r="W152" i="10"/>
  <c r="W153" i="10"/>
  <c r="W154" i="10"/>
  <c r="W155" i="10"/>
  <c r="W156" i="10"/>
  <c r="W157" i="10"/>
  <c r="W158" i="10"/>
  <c r="W159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R148" i="10"/>
  <c r="R149" i="10"/>
  <c r="R150" i="10"/>
  <c r="R151" i="10"/>
  <c r="R152" i="10"/>
  <c r="R153" i="10"/>
  <c r="R154" i="10"/>
  <c r="R155" i="10"/>
  <c r="R156" i="10"/>
  <c r="R157" i="10"/>
  <c r="R158" i="10"/>
  <c r="R159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P148" i="10"/>
  <c r="P149" i="10"/>
  <c r="P150" i="10"/>
  <c r="P151" i="10"/>
  <c r="P152" i="10"/>
  <c r="P153" i="10"/>
  <c r="P154" i="10"/>
  <c r="P155" i="10"/>
  <c r="P156" i="10"/>
  <c r="P157" i="10"/>
  <c r="P158" i="10"/>
  <c r="P159" i="10"/>
  <c r="O148" i="10"/>
  <c r="O149" i="10"/>
  <c r="O150" i="10"/>
  <c r="O151" i="10"/>
  <c r="O152" i="10"/>
  <c r="O153" i="10"/>
  <c r="O154" i="10"/>
  <c r="O155" i="10"/>
  <c r="O156" i="10"/>
  <c r="O157" i="10"/>
  <c r="O158" i="10"/>
  <c r="O159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I147" i="10"/>
  <c r="K147" i="10"/>
  <c r="M147" i="10"/>
  <c r="O147" i="10"/>
  <c r="P147" i="10"/>
  <c r="K43" i="15"/>
  <c r="G147" i="10"/>
  <c r="E147" i="10"/>
  <c r="C147" i="10"/>
  <c r="Q147" i="10"/>
  <c r="R147" i="10"/>
  <c r="G43" i="15"/>
  <c r="J147" i="10"/>
  <c r="L147" i="10"/>
  <c r="N147" i="10"/>
  <c r="H147" i="10"/>
  <c r="F147" i="10"/>
  <c r="D147" i="10"/>
  <c r="U147" i="10"/>
  <c r="T147" i="10"/>
  <c r="W133" i="10"/>
  <c r="X118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I117" i="10"/>
  <c r="K117" i="10"/>
  <c r="M117" i="10"/>
  <c r="O117" i="10"/>
  <c r="G117" i="10"/>
  <c r="E117" i="10"/>
  <c r="C117" i="10"/>
  <c r="Q117" i="10"/>
  <c r="S117" i="10"/>
  <c r="W117" i="10"/>
  <c r="F20" i="10"/>
  <c r="N117" i="10"/>
  <c r="H35" i="15"/>
  <c r="P117" i="10"/>
  <c r="I35" i="15"/>
  <c r="D117" i="10"/>
  <c r="C35" i="15"/>
  <c r="R117" i="10"/>
  <c r="J35" i="15"/>
  <c r="J117" i="10"/>
  <c r="L117" i="10"/>
  <c r="H117" i="10"/>
  <c r="F117" i="10"/>
  <c r="T117" i="10"/>
  <c r="W103" i="10"/>
  <c r="W86" i="10"/>
  <c r="X86" i="10"/>
  <c r="Y86" i="10"/>
  <c r="W85" i="10"/>
  <c r="X85" i="10"/>
  <c r="W84" i="10"/>
  <c r="X84" i="10"/>
  <c r="W83" i="10"/>
  <c r="X83" i="10"/>
  <c r="W82" i="10"/>
  <c r="X82" i="10"/>
  <c r="Y82" i="10"/>
  <c r="W81" i="10"/>
  <c r="X81" i="10"/>
  <c r="W80" i="10"/>
  <c r="X80" i="10"/>
  <c r="W79" i="10"/>
  <c r="X79" i="10"/>
  <c r="W78" i="10"/>
  <c r="X78" i="10"/>
  <c r="Y78" i="10"/>
  <c r="W77" i="10"/>
  <c r="X77" i="10"/>
  <c r="W76" i="10"/>
  <c r="X76" i="10"/>
  <c r="W75" i="10"/>
  <c r="X75" i="10"/>
  <c r="W88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W87" i="10"/>
  <c r="D87" i="10"/>
  <c r="C27" i="15"/>
  <c r="S27" i="15"/>
  <c r="U87" i="10"/>
  <c r="T87" i="10"/>
  <c r="W73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R53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I57" i="10"/>
  <c r="J57" i="10"/>
  <c r="O27" i="15"/>
  <c r="K57" i="10"/>
  <c r="M57" i="10"/>
  <c r="N57" i="10"/>
  <c r="Q27" i="15"/>
  <c r="O57" i="10"/>
  <c r="P57" i="10"/>
  <c r="R27" i="15"/>
  <c r="G57" i="10"/>
  <c r="H57" i="10"/>
  <c r="N27" i="15"/>
  <c r="E57" i="10"/>
  <c r="C57" i="10"/>
  <c r="D57" i="10"/>
  <c r="L27" i="15"/>
  <c r="L57" i="10"/>
  <c r="F57" i="10"/>
  <c r="U57" i="10"/>
  <c r="T57" i="10"/>
  <c r="S57" i="10"/>
  <c r="W43" i="10"/>
  <c r="R2" i="10"/>
  <c r="W2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W178" i="9"/>
  <c r="W179" i="9"/>
  <c r="W180" i="9"/>
  <c r="W181" i="9"/>
  <c r="W182" i="9"/>
  <c r="W183" i="9"/>
  <c r="W184" i="9"/>
  <c r="W185" i="9"/>
  <c r="W186" i="9"/>
  <c r="W187" i="9"/>
  <c r="W188" i="9"/>
  <c r="W189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P178" i="9"/>
  <c r="P179" i="9"/>
  <c r="P180" i="9"/>
  <c r="P181" i="9"/>
  <c r="P182" i="9"/>
  <c r="P183" i="9"/>
  <c r="P184" i="9"/>
  <c r="P185" i="9"/>
  <c r="P186" i="9"/>
  <c r="P187" i="9"/>
  <c r="P188" i="9"/>
  <c r="P189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X148" i="9"/>
  <c r="X149" i="9"/>
  <c r="X150" i="9"/>
  <c r="X151" i="9"/>
  <c r="X152" i="9"/>
  <c r="X153" i="9"/>
  <c r="X154" i="9"/>
  <c r="X155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X118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W75" i="9"/>
  <c r="W88" i="9"/>
  <c r="X75" i="9"/>
  <c r="Y75" i="9"/>
  <c r="Y88" i="9"/>
  <c r="W76" i="9"/>
  <c r="X76" i="9"/>
  <c r="Y76" i="9"/>
  <c r="W77" i="9"/>
  <c r="X77" i="9"/>
  <c r="Y77" i="9"/>
  <c r="W78" i="9"/>
  <c r="X78" i="9"/>
  <c r="Y78" i="9"/>
  <c r="W79" i="9"/>
  <c r="X79" i="9"/>
  <c r="Y79" i="9"/>
  <c r="W80" i="9"/>
  <c r="X80" i="9"/>
  <c r="Y80" i="9"/>
  <c r="W81" i="9"/>
  <c r="X81" i="9"/>
  <c r="Y81" i="9"/>
  <c r="W82" i="9"/>
  <c r="X82" i="9"/>
  <c r="W83" i="9"/>
  <c r="X83" i="9"/>
  <c r="W84" i="9"/>
  <c r="X84" i="9"/>
  <c r="Y84" i="9"/>
  <c r="W85" i="9"/>
  <c r="X85" i="9"/>
  <c r="W86" i="9"/>
  <c r="X86" i="9"/>
  <c r="X88" i="9"/>
  <c r="X89" i="9"/>
  <c r="W89" i="9"/>
  <c r="W90" i="9"/>
  <c r="W91" i="9"/>
  <c r="W92" i="9"/>
  <c r="W93" i="9"/>
  <c r="W94" i="9"/>
  <c r="W95" i="9"/>
  <c r="W96" i="9"/>
  <c r="U88" i="9"/>
  <c r="U89" i="9"/>
  <c r="U90" i="9"/>
  <c r="U91" i="9"/>
  <c r="U92" i="9"/>
  <c r="U93" i="9"/>
  <c r="U94" i="9"/>
  <c r="U95" i="9"/>
  <c r="U96" i="9"/>
  <c r="U97" i="9"/>
  <c r="U98" i="9"/>
  <c r="U99" i="9"/>
  <c r="T88" i="9"/>
  <c r="T89" i="9"/>
  <c r="T90" i="9"/>
  <c r="T91" i="9"/>
  <c r="T92" i="9"/>
  <c r="T93" i="9"/>
  <c r="T94" i="9"/>
  <c r="T95" i="9"/>
  <c r="T96" i="9"/>
  <c r="T97" i="9"/>
  <c r="T98" i="9"/>
  <c r="T99" i="9"/>
  <c r="R88" i="9"/>
  <c r="R89" i="9"/>
  <c r="R90" i="9"/>
  <c r="R91" i="9"/>
  <c r="R92" i="9"/>
  <c r="R93" i="9"/>
  <c r="R94" i="9"/>
  <c r="R95" i="9"/>
  <c r="R96" i="9"/>
  <c r="R97" i="9"/>
  <c r="R98" i="9"/>
  <c r="R99" i="9"/>
  <c r="Q88" i="9"/>
  <c r="Q89" i="9"/>
  <c r="Q90" i="9"/>
  <c r="Q91" i="9"/>
  <c r="Q92" i="9"/>
  <c r="Q93" i="9"/>
  <c r="Q94" i="9"/>
  <c r="Q95" i="9"/>
  <c r="Q96" i="9"/>
  <c r="Q97" i="9"/>
  <c r="Q98" i="9"/>
  <c r="Q99" i="9"/>
  <c r="P88" i="9"/>
  <c r="P89" i="9"/>
  <c r="P90" i="9"/>
  <c r="P91" i="9"/>
  <c r="P92" i="9"/>
  <c r="P93" i="9"/>
  <c r="P94" i="9"/>
  <c r="P95" i="9"/>
  <c r="P96" i="9"/>
  <c r="P97" i="9"/>
  <c r="P98" i="9"/>
  <c r="P99" i="9"/>
  <c r="O88" i="9"/>
  <c r="O89" i="9"/>
  <c r="O90" i="9"/>
  <c r="O91" i="9"/>
  <c r="O92" i="9"/>
  <c r="O93" i="9"/>
  <c r="O94" i="9"/>
  <c r="O95" i="9"/>
  <c r="O96" i="9"/>
  <c r="O97" i="9"/>
  <c r="O98" i="9"/>
  <c r="O99" i="9"/>
  <c r="N88" i="9"/>
  <c r="N89" i="9"/>
  <c r="N90" i="9"/>
  <c r="N91" i="9"/>
  <c r="N92" i="9"/>
  <c r="N93" i="9"/>
  <c r="N94" i="9"/>
  <c r="N95" i="9"/>
  <c r="N96" i="9"/>
  <c r="N97" i="9"/>
  <c r="N98" i="9"/>
  <c r="N99" i="9"/>
  <c r="M88" i="9"/>
  <c r="M89" i="9"/>
  <c r="M90" i="9"/>
  <c r="M91" i="9"/>
  <c r="M92" i="9"/>
  <c r="M93" i="9"/>
  <c r="M94" i="9"/>
  <c r="M95" i="9"/>
  <c r="M96" i="9"/>
  <c r="M97" i="9"/>
  <c r="M98" i="9"/>
  <c r="M99" i="9"/>
  <c r="L88" i="9"/>
  <c r="L89" i="9"/>
  <c r="L90" i="9"/>
  <c r="L91" i="9"/>
  <c r="L92" i="9"/>
  <c r="L93" i="9"/>
  <c r="L94" i="9"/>
  <c r="L95" i="9"/>
  <c r="L96" i="9"/>
  <c r="L97" i="9"/>
  <c r="L98" i="9"/>
  <c r="L99" i="9"/>
  <c r="K88" i="9"/>
  <c r="K89" i="9"/>
  <c r="K90" i="9"/>
  <c r="K91" i="9"/>
  <c r="K92" i="9"/>
  <c r="K93" i="9"/>
  <c r="K94" i="9"/>
  <c r="K95" i="9"/>
  <c r="K96" i="9"/>
  <c r="K97" i="9"/>
  <c r="K98" i="9"/>
  <c r="K99" i="9"/>
  <c r="J88" i="9"/>
  <c r="J89" i="9"/>
  <c r="J90" i="9"/>
  <c r="J91" i="9"/>
  <c r="J92" i="9"/>
  <c r="J93" i="9"/>
  <c r="J94" i="9"/>
  <c r="J95" i="9"/>
  <c r="J96" i="9"/>
  <c r="J97" i="9"/>
  <c r="J98" i="9"/>
  <c r="J99" i="9"/>
  <c r="I88" i="9"/>
  <c r="I89" i="9"/>
  <c r="I90" i="9"/>
  <c r="I91" i="9"/>
  <c r="I92" i="9"/>
  <c r="I93" i="9"/>
  <c r="I94" i="9"/>
  <c r="I95" i="9"/>
  <c r="I96" i="9"/>
  <c r="I97" i="9"/>
  <c r="I98" i="9"/>
  <c r="I99" i="9"/>
  <c r="H88" i="9"/>
  <c r="H89" i="9"/>
  <c r="H90" i="9"/>
  <c r="H91" i="9"/>
  <c r="H92" i="9"/>
  <c r="H93" i="9"/>
  <c r="H94" i="9"/>
  <c r="H95" i="9"/>
  <c r="H96" i="9"/>
  <c r="H97" i="9"/>
  <c r="H98" i="9"/>
  <c r="H99" i="9"/>
  <c r="G88" i="9"/>
  <c r="G89" i="9"/>
  <c r="G90" i="9"/>
  <c r="G91" i="9"/>
  <c r="G92" i="9"/>
  <c r="G93" i="9"/>
  <c r="G94" i="9"/>
  <c r="G95" i="9"/>
  <c r="G96" i="9"/>
  <c r="G97" i="9"/>
  <c r="G98" i="9"/>
  <c r="G99" i="9"/>
  <c r="F88" i="9"/>
  <c r="F89" i="9"/>
  <c r="F90" i="9"/>
  <c r="F91" i="9"/>
  <c r="F92" i="9"/>
  <c r="F93" i="9"/>
  <c r="F94" i="9"/>
  <c r="F95" i="9"/>
  <c r="F96" i="9"/>
  <c r="F97" i="9"/>
  <c r="F98" i="9"/>
  <c r="F99" i="9"/>
  <c r="E88" i="9"/>
  <c r="E89" i="9"/>
  <c r="E90" i="9"/>
  <c r="E91" i="9"/>
  <c r="E92" i="9"/>
  <c r="E93" i="9"/>
  <c r="E94" i="9"/>
  <c r="E95" i="9"/>
  <c r="E96" i="9"/>
  <c r="E97" i="9"/>
  <c r="E98" i="9"/>
  <c r="E99" i="9"/>
  <c r="D88" i="9"/>
  <c r="D89" i="9"/>
  <c r="D90" i="9"/>
  <c r="D91" i="9"/>
  <c r="D92" i="9"/>
  <c r="D93" i="9"/>
  <c r="D94" i="9"/>
  <c r="D95" i="9"/>
  <c r="D96" i="9"/>
  <c r="D97" i="9"/>
  <c r="D98" i="9"/>
  <c r="D99" i="9"/>
  <c r="C88" i="9"/>
  <c r="C89" i="9"/>
  <c r="C90" i="9"/>
  <c r="C91" i="9"/>
  <c r="C92" i="9"/>
  <c r="C93" i="9"/>
  <c r="C94" i="9"/>
  <c r="C95" i="9"/>
  <c r="C96" i="9"/>
  <c r="C97" i="9"/>
  <c r="C98" i="9"/>
  <c r="C99" i="9"/>
  <c r="Y58" i="9"/>
  <c r="U58" i="9"/>
  <c r="U59" i="9"/>
  <c r="U60" i="9"/>
  <c r="U61" i="9"/>
  <c r="U62" i="9"/>
  <c r="U63" i="9"/>
  <c r="U64" i="9"/>
  <c r="U65" i="9"/>
  <c r="U66" i="9"/>
  <c r="U67" i="9"/>
  <c r="U68" i="9"/>
  <c r="U69" i="9"/>
  <c r="T58" i="9"/>
  <c r="T59" i="9"/>
  <c r="T60" i="9"/>
  <c r="T61" i="9"/>
  <c r="T62" i="9"/>
  <c r="T63" i="9"/>
  <c r="T64" i="9"/>
  <c r="T65" i="9"/>
  <c r="T66" i="9"/>
  <c r="T67" i="9"/>
  <c r="T68" i="9"/>
  <c r="T69" i="9"/>
  <c r="S58" i="9"/>
  <c r="S59" i="9"/>
  <c r="S60" i="9"/>
  <c r="S61" i="9"/>
  <c r="S62" i="9"/>
  <c r="S63" i="9"/>
  <c r="S64" i="9"/>
  <c r="S65" i="9"/>
  <c r="S66" i="9"/>
  <c r="S67" i="9"/>
  <c r="S68" i="9"/>
  <c r="S69" i="9"/>
  <c r="P58" i="9"/>
  <c r="P59" i="9"/>
  <c r="P60" i="9"/>
  <c r="P61" i="9"/>
  <c r="P62" i="9"/>
  <c r="P63" i="9"/>
  <c r="P64" i="9"/>
  <c r="P65" i="9"/>
  <c r="P66" i="9"/>
  <c r="P67" i="9"/>
  <c r="P68" i="9"/>
  <c r="P69" i="9"/>
  <c r="O58" i="9"/>
  <c r="O59" i="9"/>
  <c r="O60" i="9"/>
  <c r="O61" i="9"/>
  <c r="O62" i="9"/>
  <c r="O63" i="9"/>
  <c r="O64" i="9"/>
  <c r="O65" i="9"/>
  <c r="O66" i="9"/>
  <c r="O67" i="9"/>
  <c r="O68" i="9"/>
  <c r="O69" i="9"/>
  <c r="N58" i="9"/>
  <c r="N59" i="9"/>
  <c r="N60" i="9"/>
  <c r="N61" i="9"/>
  <c r="N62" i="9"/>
  <c r="N63" i="9"/>
  <c r="N64" i="9"/>
  <c r="N65" i="9"/>
  <c r="N66" i="9"/>
  <c r="N67" i="9"/>
  <c r="N68" i="9"/>
  <c r="N69" i="9"/>
  <c r="M58" i="9"/>
  <c r="M59" i="9"/>
  <c r="M60" i="9"/>
  <c r="M61" i="9"/>
  <c r="M62" i="9"/>
  <c r="M63" i="9"/>
  <c r="M64" i="9"/>
  <c r="M65" i="9"/>
  <c r="M66" i="9"/>
  <c r="M67" i="9"/>
  <c r="M68" i="9"/>
  <c r="M69" i="9"/>
  <c r="L58" i="9"/>
  <c r="L59" i="9"/>
  <c r="L60" i="9"/>
  <c r="L61" i="9"/>
  <c r="L62" i="9"/>
  <c r="L63" i="9"/>
  <c r="L64" i="9"/>
  <c r="L65" i="9"/>
  <c r="L66" i="9"/>
  <c r="L67" i="9"/>
  <c r="L68" i="9"/>
  <c r="L69" i="9"/>
  <c r="K58" i="9"/>
  <c r="K59" i="9"/>
  <c r="K60" i="9"/>
  <c r="K61" i="9"/>
  <c r="K62" i="9"/>
  <c r="K63" i="9"/>
  <c r="K64" i="9"/>
  <c r="K65" i="9"/>
  <c r="K66" i="9"/>
  <c r="K67" i="9"/>
  <c r="K68" i="9"/>
  <c r="K69" i="9"/>
  <c r="J58" i="9"/>
  <c r="J59" i="9"/>
  <c r="J60" i="9"/>
  <c r="J61" i="9"/>
  <c r="J62" i="9"/>
  <c r="J63" i="9"/>
  <c r="J64" i="9"/>
  <c r="J65" i="9"/>
  <c r="J66" i="9"/>
  <c r="J67" i="9"/>
  <c r="J68" i="9"/>
  <c r="J69" i="9"/>
  <c r="I58" i="9"/>
  <c r="I59" i="9"/>
  <c r="I60" i="9"/>
  <c r="I61" i="9"/>
  <c r="I62" i="9"/>
  <c r="I63" i="9"/>
  <c r="I64" i="9"/>
  <c r="I65" i="9"/>
  <c r="I66" i="9"/>
  <c r="I67" i="9"/>
  <c r="I68" i="9"/>
  <c r="I69" i="9"/>
  <c r="H58" i="9"/>
  <c r="H59" i="9"/>
  <c r="H60" i="9"/>
  <c r="H61" i="9"/>
  <c r="H62" i="9"/>
  <c r="H63" i="9"/>
  <c r="H64" i="9"/>
  <c r="H65" i="9"/>
  <c r="H66" i="9"/>
  <c r="H67" i="9"/>
  <c r="H68" i="9"/>
  <c r="H69" i="9"/>
  <c r="G58" i="9"/>
  <c r="G59" i="9"/>
  <c r="G60" i="9"/>
  <c r="G61" i="9"/>
  <c r="G62" i="9"/>
  <c r="G63" i="9"/>
  <c r="G64" i="9"/>
  <c r="G65" i="9"/>
  <c r="G66" i="9"/>
  <c r="G67" i="9"/>
  <c r="G68" i="9"/>
  <c r="G69" i="9"/>
  <c r="F58" i="9"/>
  <c r="F59" i="9"/>
  <c r="F60" i="9"/>
  <c r="F61" i="9"/>
  <c r="F62" i="9"/>
  <c r="F63" i="9"/>
  <c r="F64" i="9"/>
  <c r="F65" i="9"/>
  <c r="F66" i="9"/>
  <c r="F67" i="9"/>
  <c r="F68" i="9"/>
  <c r="F69" i="9"/>
  <c r="E58" i="9"/>
  <c r="E59" i="9"/>
  <c r="E60" i="9"/>
  <c r="E61" i="9"/>
  <c r="E62" i="9"/>
  <c r="E63" i="9"/>
  <c r="E64" i="9"/>
  <c r="E65" i="9"/>
  <c r="E66" i="9"/>
  <c r="E67" i="9"/>
  <c r="E68" i="9"/>
  <c r="E69" i="9"/>
  <c r="D58" i="9"/>
  <c r="D59" i="9"/>
  <c r="D60" i="9"/>
  <c r="D61" i="9"/>
  <c r="D62" i="9"/>
  <c r="D63" i="9"/>
  <c r="D64" i="9"/>
  <c r="D65" i="9"/>
  <c r="D66" i="9"/>
  <c r="D67" i="9"/>
  <c r="D68" i="9"/>
  <c r="D69" i="9"/>
  <c r="C58" i="9"/>
  <c r="C59" i="9"/>
  <c r="C60" i="9"/>
  <c r="C61" i="9"/>
  <c r="C62" i="9"/>
  <c r="C63" i="9"/>
  <c r="C64" i="9"/>
  <c r="C65" i="9"/>
  <c r="C66" i="9"/>
  <c r="C67" i="9"/>
  <c r="C68" i="9"/>
  <c r="C69" i="9"/>
  <c r="I57" i="9"/>
  <c r="J57" i="9"/>
  <c r="O25" i="15"/>
  <c r="I57" i="7"/>
  <c r="J57" i="7"/>
  <c r="O26" i="15"/>
  <c r="O30" i="15"/>
  <c r="K57" i="9"/>
  <c r="M57" i="9"/>
  <c r="N57" i="9"/>
  <c r="Q25" i="15"/>
  <c r="O57" i="9"/>
  <c r="P57" i="9"/>
  <c r="R25" i="15"/>
  <c r="G57" i="9"/>
  <c r="H57" i="9"/>
  <c r="N25" i="15"/>
  <c r="G57" i="7"/>
  <c r="H57" i="7"/>
  <c r="N26" i="15"/>
  <c r="N30" i="15"/>
  <c r="E57" i="9"/>
  <c r="C57" i="9"/>
  <c r="D57" i="9"/>
  <c r="L25" i="15"/>
  <c r="L57" i="9"/>
  <c r="P25" i="15"/>
  <c r="F57" i="9"/>
  <c r="I117" i="9"/>
  <c r="K117" i="9"/>
  <c r="M117" i="9"/>
  <c r="N117" i="9"/>
  <c r="H33" i="15"/>
  <c r="O117" i="9"/>
  <c r="G117" i="9"/>
  <c r="E117" i="9"/>
  <c r="C117" i="9"/>
  <c r="D117" i="9"/>
  <c r="C33" i="15"/>
  <c r="Q117" i="9"/>
  <c r="S117" i="9"/>
  <c r="J117" i="9"/>
  <c r="L117" i="9"/>
  <c r="P117" i="9"/>
  <c r="H117" i="9"/>
  <c r="F117" i="9"/>
  <c r="R117" i="9"/>
  <c r="T117" i="9"/>
  <c r="I147" i="9"/>
  <c r="K147" i="9"/>
  <c r="M147" i="9"/>
  <c r="O147" i="9"/>
  <c r="G147" i="9"/>
  <c r="E147" i="9"/>
  <c r="C147" i="9"/>
  <c r="Q147" i="9"/>
  <c r="J147" i="9"/>
  <c r="L147" i="9"/>
  <c r="N147" i="9"/>
  <c r="P147" i="9"/>
  <c r="H147" i="9"/>
  <c r="F147" i="9"/>
  <c r="D41" i="15"/>
  <c r="D147" i="9"/>
  <c r="R147" i="9"/>
  <c r="I177" i="9"/>
  <c r="J177" i="9"/>
  <c r="F49" i="15"/>
  <c r="K177" i="9"/>
  <c r="M177" i="9"/>
  <c r="N177" i="9"/>
  <c r="H49" i="15"/>
  <c r="O177" i="9"/>
  <c r="P177" i="9"/>
  <c r="L49" i="15"/>
  <c r="G177" i="9"/>
  <c r="H177" i="9"/>
  <c r="C49" i="15"/>
  <c r="E177" i="9"/>
  <c r="C177" i="9"/>
  <c r="D177" i="9"/>
  <c r="E49" i="15"/>
  <c r="L177" i="9"/>
  <c r="G49" i="15"/>
  <c r="F177" i="9"/>
  <c r="U177" i="9"/>
  <c r="T177" i="9"/>
  <c r="W163" i="9"/>
  <c r="U147" i="9"/>
  <c r="T147" i="9"/>
  <c r="W133" i="9"/>
  <c r="W103" i="9"/>
  <c r="I87" i="9"/>
  <c r="K87" i="9"/>
  <c r="M87" i="9"/>
  <c r="O87" i="9"/>
  <c r="G87" i="9"/>
  <c r="E87" i="9"/>
  <c r="C87" i="9"/>
  <c r="Q87" i="9"/>
  <c r="J87" i="9"/>
  <c r="L87" i="9"/>
  <c r="N87" i="9"/>
  <c r="P87" i="9"/>
  <c r="H87" i="9"/>
  <c r="E25" i="15"/>
  <c r="F87" i="9"/>
  <c r="D87" i="9"/>
  <c r="R87" i="9"/>
  <c r="U87" i="9"/>
  <c r="T87" i="9"/>
  <c r="W73" i="9"/>
  <c r="U57" i="9"/>
  <c r="T57" i="9"/>
  <c r="S57" i="9"/>
  <c r="W43" i="9"/>
  <c r="X178" i="7"/>
  <c r="W178" i="7"/>
  <c r="U178" i="7"/>
  <c r="U179" i="7"/>
  <c r="U180" i="7"/>
  <c r="U181" i="7"/>
  <c r="U182" i="7"/>
  <c r="T178" i="7"/>
  <c r="T179" i="7"/>
  <c r="T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X148" i="7"/>
  <c r="X149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R148" i="7"/>
  <c r="R149" i="7"/>
  <c r="R150" i="7"/>
  <c r="R151" i="7"/>
  <c r="R152" i="7"/>
  <c r="R153" i="7"/>
  <c r="R154" i="7"/>
  <c r="R155" i="7"/>
  <c r="R156" i="7"/>
  <c r="R157" i="7"/>
  <c r="R158" i="7"/>
  <c r="R159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Y118" i="7"/>
  <c r="Y119" i="7"/>
  <c r="X118" i="7"/>
  <c r="X119" i="7"/>
  <c r="X120" i="7"/>
  <c r="X121" i="7"/>
  <c r="X122" i="7"/>
  <c r="W118" i="7"/>
  <c r="W119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W75" i="7"/>
  <c r="W88" i="7"/>
  <c r="X75" i="7"/>
  <c r="Y75" i="7"/>
  <c r="Y88" i="7"/>
  <c r="W76" i="7"/>
  <c r="X76" i="7"/>
  <c r="W77" i="7"/>
  <c r="X77" i="7"/>
  <c r="W78" i="7"/>
  <c r="X78" i="7"/>
  <c r="Y78" i="7"/>
  <c r="W79" i="7"/>
  <c r="X79" i="7"/>
  <c r="W80" i="7"/>
  <c r="X80" i="7"/>
  <c r="W81" i="7"/>
  <c r="X81" i="7"/>
  <c r="W82" i="7"/>
  <c r="X82" i="7"/>
  <c r="W83" i="7"/>
  <c r="X83" i="7"/>
  <c r="W84" i="7"/>
  <c r="X84" i="7"/>
  <c r="W85" i="7"/>
  <c r="X85" i="7"/>
  <c r="Y85" i="7"/>
  <c r="W86" i="7"/>
  <c r="X86" i="7"/>
  <c r="X88" i="7"/>
  <c r="X89" i="7"/>
  <c r="X90" i="7"/>
  <c r="U88" i="7"/>
  <c r="U89" i="7"/>
  <c r="U90" i="7"/>
  <c r="U91" i="7"/>
  <c r="U92" i="7"/>
  <c r="U93" i="7"/>
  <c r="U94" i="7"/>
  <c r="U95" i="7"/>
  <c r="U96" i="7"/>
  <c r="U97" i="7"/>
  <c r="U98" i="7"/>
  <c r="U99" i="7"/>
  <c r="T88" i="7"/>
  <c r="T89" i="7"/>
  <c r="T90" i="7"/>
  <c r="T91" i="7"/>
  <c r="T92" i="7"/>
  <c r="T93" i="7"/>
  <c r="T94" i="7"/>
  <c r="T95" i="7"/>
  <c r="T96" i="7"/>
  <c r="T97" i="7"/>
  <c r="T98" i="7"/>
  <c r="T99" i="7"/>
  <c r="U58" i="7"/>
  <c r="U59" i="7"/>
  <c r="U60" i="7"/>
  <c r="U61" i="7"/>
  <c r="U62" i="7"/>
  <c r="U63" i="7"/>
  <c r="U64" i="7"/>
  <c r="U65" i="7"/>
  <c r="U66" i="7"/>
  <c r="U67" i="7"/>
  <c r="U68" i="7"/>
  <c r="U69" i="7"/>
  <c r="T58" i="7"/>
  <c r="T59" i="7"/>
  <c r="T60" i="7"/>
  <c r="T61" i="7"/>
  <c r="T62" i="7"/>
  <c r="T63" i="7"/>
  <c r="T64" i="7"/>
  <c r="T65" i="7"/>
  <c r="T66" i="7"/>
  <c r="T67" i="7"/>
  <c r="T68" i="7"/>
  <c r="T69" i="7"/>
  <c r="S58" i="7"/>
  <c r="S59" i="7"/>
  <c r="S60" i="7"/>
  <c r="S61" i="7"/>
  <c r="S62" i="7"/>
  <c r="S63" i="7"/>
  <c r="S64" i="7"/>
  <c r="S65" i="7"/>
  <c r="S66" i="7"/>
  <c r="S67" i="7"/>
  <c r="S68" i="7"/>
  <c r="S69" i="7"/>
  <c r="R46" i="7"/>
  <c r="X58" i="7"/>
  <c r="X59" i="7"/>
  <c r="X60" i="7"/>
  <c r="X61" i="7"/>
  <c r="X62" i="7"/>
  <c r="X63" i="7"/>
  <c r="X64" i="7"/>
  <c r="X65" i="7"/>
  <c r="X66" i="7"/>
  <c r="X67" i="7"/>
  <c r="X68" i="7"/>
  <c r="X69" i="7"/>
  <c r="W58" i="7"/>
  <c r="W59" i="7"/>
  <c r="W60" i="7"/>
  <c r="W61" i="7"/>
  <c r="W62" i="7"/>
  <c r="W63" i="7"/>
  <c r="W64" i="7"/>
  <c r="W65" i="7"/>
  <c r="W66" i="7"/>
  <c r="W67" i="7"/>
  <c r="W68" i="7"/>
  <c r="W69" i="7"/>
  <c r="R88" i="7"/>
  <c r="R89" i="7"/>
  <c r="R90" i="7"/>
  <c r="R91" i="7"/>
  <c r="R92" i="7"/>
  <c r="R93" i="7"/>
  <c r="R94" i="7"/>
  <c r="R95" i="7"/>
  <c r="R96" i="7"/>
  <c r="R97" i="7"/>
  <c r="R98" i="7"/>
  <c r="R99" i="7"/>
  <c r="Q88" i="7"/>
  <c r="Q89" i="7"/>
  <c r="Q90" i="7"/>
  <c r="Q91" i="7"/>
  <c r="Q92" i="7"/>
  <c r="Q93" i="7"/>
  <c r="Q94" i="7"/>
  <c r="Q95" i="7"/>
  <c r="Q96" i="7"/>
  <c r="Q97" i="7"/>
  <c r="Q98" i="7"/>
  <c r="Q99" i="7"/>
  <c r="P88" i="7"/>
  <c r="P89" i="7"/>
  <c r="P90" i="7"/>
  <c r="P91" i="7"/>
  <c r="P92" i="7"/>
  <c r="P93" i="7"/>
  <c r="P94" i="7"/>
  <c r="P95" i="7"/>
  <c r="P96" i="7"/>
  <c r="P97" i="7"/>
  <c r="P98" i="7"/>
  <c r="P99" i="7"/>
  <c r="O88" i="7"/>
  <c r="O89" i="7"/>
  <c r="O90" i="7"/>
  <c r="O91" i="7"/>
  <c r="O92" i="7"/>
  <c r="O93" i="7"/>
  <c r="O94" i="7"/>
  <c r="O95" i="7"/>
  <c r="O96" i="7"/>
  <c r="O97" i="7"/>
  <c r="O98" i="7"/>
  <c r="O99" i="7"/>
  <c r="N88" i="7"/>
  <c r="N89" i="7"/>
  <c r="N90" i="7"/>
  <c r="N91" i="7"/>
  <c r="N92" i="7"/>
  <c r="N93" i="7"/>
  <c r="N94" i="7"/>
  <c r="N95" i="7"/>
  <c r="N96" i="7"/>
  <c r="N97" i="7"/>
  <c r="N98" i="7"/>
  <c r="N99" i="7"/>
  <c r="M88" i="7"/>
  <c r="M89" i="7"/>
  <c r="M90" i="7"/>
  <c r="M91" i="7"/>
  <c r="M92" i="7"/>
  <c r="M93" i="7"/>
  <c r="M94" i="7"/>
  <c r="M95" i="7"/>
  <c r="M96" i="7"/>
  <c r="M97" i="7"/>
  <c r="M98" i="7"/>
  <c r="M99" i="7"/>
  <c r="L88" i="7"/>
  <c r="L89" i="7"/>
  <c r="L90" i="7"/>
  <c r="L91" i="7"/>
  <c r="L92" i="7"/>
  <c r="L93" i="7"/>
  <c r="L94" i="7"/>
  <c r="L95" i="7"/>
  <c r="L96" i="7"/>
  <c r="L97" i="7"/>
  <c r="L98" i="7"/>
  <c r="L99" i="7"/>
  <c r="K88" i="7"/>
  <c r="K89" i="7"/>
  <c r="K90" i="7"/>
  <c r="K91" i="7"/>
  <c r="K92" i="7"/>
  <c r="K93" i="7"/>
  <c r="K94" i="7"/>
  <c r="K95" i="7"/>
  <c r="K96" i="7"/>
  <c r="K97" i="7"/>
  <c r="K98" i="7"/>
  <c r="K99" i="7"/>
  <c r="J88" i="7"/>
  <c r="J89" i="7"/>
  <c r="J90" i="7"/>
  <c r="J91" i="7"/>
  <c r="J92" i="7"/>
  <c r="J93" i="7"/>
  <c r="J94" i="7"/>
  <c r="J95" i="7"/>
  <c r="J96" i="7"/>
  <c r="J97" i="7"/>
  <c r="J98" i="7"/>
  <c r="J99" i="7"/>
  <c r="I88" i="7"/>
  <c r="I89" i="7"/>
  <c r="I90" i="7"/>
  <c r="I91" i="7"/>
  <c r="I92" i="7"/>
  <c r="I93" i="7"/>
  <c r="I94" i="7"/>
  <c r="I95" i="7"/>
  <c r="I96" i="7"/>
  <c r="I97" i="7"/>
  <c r="I98" i="7"/>
  <c r="I99" i="7"/>
  <c r="H88" i="7"/>
  <c r="H89" i="7"/>
  <c r="H90" i="7"/>
  <c r="H91" i="7"/>
  <c r="H92" i="7"/>
  <c r="H93" i="7"/>
  <c r="H94" i="7"/>
  <c r="H95" i="7"/>
  <c r="H96" i="7"/>
  <c r="H97" i="7"/>
  <c r="H98" i="7"/>
  <c r="H99" i="7"/>
  <c r="G88" i="7"/>
  <c r="G89" i="7"/>
  <c r="G90" i="7"/>
  <c r="G91" i="7"/>
  <c r="G92" i="7"/>
  <c r="G93" i="7"/>
  <c r="G94" i="7"/>
  <c r="G95" i="7"/>
  <c r="G96" i="7"/>
  <c r="G97" i="7"/>
  <c r="G98" i="7"/>
  <c r="G99" i="7"/>
  <c r="F88" i="7"/>
  <c r="F89" i="7"/>
  <c r="F90" i="7"/>
  <c r="F91" i="7"/>
  <c r="F92" i="7"/>
  <c r="F93" i="7"/>
  <c r="F94" i="7"/>
  <c r="F95" i="7"/>
  <c r="F96" i="7"/>
  <c r="F97" i="7"/>
  <c r="F98" i="7"/>
  <c r="F99" i="7"/>
  <c r="E88" i="7"/>
  <c r="E89" i="7"/>
  <c r="E90" i="7"/>
  <c r="E91" i="7"/>
  <c r="E92" i="7"/>
  <c r="E93" i="7"/>
  <c r="E94" i="7"/>
  <c r="E95" i="7"/>
  <c r="E96" i="7"/>
  <c r="E97" i="7"/>
  <c r="E98" i="7"/>
  <c r="E99" i="7"/>
  <c r="D88" i="7"/>
  <c r="D89" i="7"/>
  <c r="D90" i="7"/>
  <c r="D91" i="7"/>
  <c r="D92" i="7"/>
  <c r="D93" i="7"/>
  <c r="D94" i="7"/>
  <c r="D95" i="7"/>
  <c r="D96" i="7"/>
  <c r="D97" i="7"/>
  <c r="D98" i="7"/>
  <c r="D99" i="7"/>
  <c r="C88" i="7"/>
  <c r="C89" i="7"/>
  <c r="C90" i="7"/>
  <c r="C91" i="7"/>
  <c r="C92" i="7"/>
  <c r="C93" i="7"/>
  <c r="C94" i="7"/>
  <c r="C95" i="7"/>
  <c r="C96" i="7"/>
  <c r="C97" i="7"/>
  <c r="C98" i="7"/>
  <c r="C99" i="7"/>
  <c r="P58" i="7"/>
  <c r="P59" i="7"/>
  <c r="P60" i="7"/>
  <c r="P61" i="7"/>
  <c r="P62" i="7"/>
  <c r="P63" i="7"/>
  <c r="P64" i="7"/>
  <c r="P65" i="7"/>
  <c r="P66" i="7"/>
  <c r="P67" i="7"/>
  <c r="P68" i="7"/>
  <c r="P69" i="7"/>
  <c r="O58" i="7"/>
  <c r="O59" i="7"/>
  <c r="O60" i="7"/>
  <c r="O61" i="7"/>
  <c r="O62" i="7"/>
  <c r="O63" i="7"/>
  <c r="O64" i="7"/>
  <c r="O65" i="7"/>
  <c r="O66" i="7"/>
  <c r="O67" i="7"/>
  <c r="O68" i="7"/>
  <c r="O69" i="7"/>
  <c r="N58" i="7"/>
  <c r="N59" i="7"/>
  <c r="N60" i="7"/>
  <c r="N61" i="7"/>
  <c r="N62" i="7"/>
  <c r="N63" i="7"/>
  <c r="N64" i="7"/>
  <c r="N65" i="7"/>
  <c r="N66" i="7"/>
  <c r="N67" i="7"/>
  <c r="N68" i="7"/>
  <c r="N69" i="7"/>
  <c r="M58" i="7"/>
  <c r="M59" i="7"/>
  <c r="M60" i="7"/>
  <c r="M61" i="7"/>
  <c r="M62" i="7"/>
  <c r="M63" i="7"/>
  <c r="M64" i="7"/>
  <c r="M65" i="7"/>
  <c r="M66" i="7"/>
  <c r="M67" i="7"/>
  <c r="M68" i="7"/>
  <c r="M69" i="7"/>
  <c r="L58" i="7"/>
  <c r="L59" i="7"/>
  <c r="L60" i="7"/>
  <c r="L61" i="7"/>
  <c r="L62" i="7"/>
  <c r="L63" i="7"/>
  <c r="L64" i="7"/>
  <c r="L65" i="7"/>
  <c r="L66" i="7"/>
  <c r="L67" i="7"/>
  <c r="L68" i="7"/>
  <c r="L69" i="7"/>
  <c r="K58" i="7"/>
  <c r="K59" i="7"/>
  <c r="K60" i="7"/>
  <c r="K61" i="7"/>
  <c r="K62" i="7"/>
  <c r="K63" i="7"/>
  <c r="K64" i="7"/>
  <c r="K65" i="7"/>
  <c r="K66" i="7"/>
  <c r="K67" i="7"/>
  <c r="K68" i="7"/>
  <c r="K69" i="7"/>
  <c r="J58" i="7"/>
  <c r="J59" i="7"/>
  <c r="J60" i="7"/>
  <c r="J61" i="7"/>
  <c r="J62" i="7"/>
  <c r="J63" i="7"/>
  <c r="J64" i="7"/>
  <c r="J65" i="7"/>
  <c r="J66" i="7"/>
  <c r="J67" i="7"/>
  <c r="J68" i="7"/>
  <c r="J69" i="7"/>
  <c r="I58" i="7"/>
  <c r="I59" i="7"/>
  <c r="I60" i="7"/>
  <c r="I61" i="7"/>
  <c r="I62" i="7"/>
  <c r="I63" i="7"/>
  <c r="I64" i="7"/>
  <c r="I65" i="7"/>
  <c r="I66" i="7"/>
  <c r="I67" i="7"/>
  <c r="I68" i="7"/>
  <c r="I69" i="7"/>
  <c r="H58" i="7"/>
  <c r="H59" i="7"/>
  <c r="H60" i="7"/>
  <c r="H61" i="7"/>
  <c r="H62" i="7"/>
  <c r="H63" i="7"/>
  <c r="H64" i="7"/>
  <c r="H65" i="7"/>
  <c r="H66" i="7"/>
  <c r="H67" i="7"/>
  <c r="H68" i="7"/>
  <c r="H69" i="7"/>
  <c r="G58" i="7"/>
  <c r="G59" i="7"/>
  <c r="G60" i="7"/>
  <c r="G61" i="7"/>
  <c r="G62" i="7"/>
  <c r="G63" i="7"/>
  <c r="G64" i="7"/>
  <c r="G65" i="7"/>
  <c r="G66" i="7"/>
  <c r="G67" i="7"/>
  <c r="G68" i="7"/>
  <c r="G69" i="7"/>
  <c r="F58" i="7"/>
  <c r="F59" i="7"/>
  <c r="F60" i="7"/>
  <c r="F61" i="7"/>
  <c r="F62" i="7"/>
  <c r="F63" i="7"/>
  <c r="F64" i="7"/>
  <c r="F65" i="7"/>
  <c r="F66" i="7"/>
  <c r="F67" i="7"/>
  <c r="F68" i="7"/>
  <c r="F69" i="7"/>
  <c r="E58" i="7"/>
  <c r="E59" i="7"/>
  <c r="E60" i="7"/>
  <c r="E61" i="7"/>
  <c r="E62" i="7"/>
  <c r="E63" i="7"/>
  <c r="E64" i="7"/>
  <c r="E65" i="7"/>
  <c r="E66" i="7"/>
  <c r="E67" i="7"/>
  <c r="E68" i="7"/>
  <c r="E69" i="7"/>
  <c r="D58" i="7"/>
  <c r="D59" i="7"/>
  <c r="D60" i="7"/>
  <c r="D61" i="7"/>
  <c r="D62" i="7"/>
  <c r="D63" i="7"/>
  <c r="D64" i="7"/>
  <c r="D65" i="7"/>
  <c r="D66" i="7"/>
  <c r="D67" i="7"/>
  <c r="D68" i="7"/>
  <c r="D69" i="7"/>
  <c r="C58" i="7"/>
  <c r="C59" i="7"/>
  <c r="C60" i="7"/>
  <c r="C61" i="7"/>
  <c r="C62" i="7"/>
  <c r="C63" i="7"/>
  <c r="C64" i="7"/>
  <c r="C65" i="7"/>
  <c r="C66" i="7"/>
  <c r="C67" i="7"/>
  <c r="C68" i="7"/>
  <c r="C69" i="7"/>
  <c r="I177" i="7"/>
  <c r="J177" i="7"/>
  <c r="F50" i="15"/>
  <c r="K177" i="7"/>
  <c r="L177" i="7"/>
  <c r="G50" i="15"/>
  <c r="M177" i="7"/>
  <c r="N177" i="7"/>
  <c r="H50" i="15"/>
  <c r="O177" i="7"/>
  <c r="G177" i="7"/>
  <c r="H177" i="7"/>
  <c r="C50" i="15"/>
  <c r="E177" i="7"/>
  <c r="F177" i="7"/>
  <c r="D50" i="15"/>
  <c r="C177" i="7"/>
  <c r="D177" i="7"/>
  <c r="E50" i="15"/>
  <c r="P177" i="7"/>
  <c r="U177" i="7"/>
  <c r="W163" i="7"/>
  <c r="I147" i="7"/>
  <c r="K147" i="7"/>
  <c r="L147" i="7"/>
  <c r="H42" i="15"/>
  <c r="M147" i="7"/>
  <c r="O147" i="7"/>
  <c r="G147" i="7"/>
  <c r="E147" i="7"/>
  <c r="F147" i="7"/>
  <c r="D42" i="15"/>
  <c r="C147" i="7"/>
  <c r="Q147" i="7"/>
  <c r="J147" i="7"/>
  <c r="N147" i="7"/>
  <c r="P147" i="7"/>
  <c r="H147" i="7"/>
  <c r="D147" i="7"/>
  <c r="R147" i="7"/>
  <c r="U147" i="7"/>
  <c r="T147" i="7"/>
  <c r="W133" i="7"/>
  <c r="I117" i="7"/>
  <c r="K117" i="7"/>
  <c r="M117" i="7"/>
  <c r="O117" i="7"/>
  <c r="G117" i="7"/>
  <c r="H117" i="7"/>
  <c r="E34" i="15"/>
  <c r="E117" i="7"/>
  <c r="C117" i="7"/>
  <c r="Q117" i="7"/>
  <c r="S117" i="7"/>
  <c r="T117" i="7"/>
  <c r="L34" i="15"/>
  <c r="J117" i="7"/>
  <c r="L117" i="7"/>
  <c r="N117" i="7"/>
  <c r="P117" i="7"/>
  <c r="F117" i="7"/>
  <c r="D117" i="7"/>
  <c r="R117" i="7"/>
  <c r="W103" i="7"/>
  <c r="I87" i="7"/>
  <c r="K87" i="7"/>
  <c r="M87" i="7"/>
  <c r="O87" i="7"/>
  <c r="G87" i="7"/>
  <c r="E87" i="7"/>
  <c r="C87" i="7"/>
  <c r="Q87" i="7"/>
  <c r="J87" i="7"/>
  <c r="L87" i="7"/>
  <c r="N87" i="7"/>
  <c r="P87" i="7"/>
  <c r="H87" i="7"/>
  <c r="F87" i="7"/>
  <c r="D87" i="7"/>
  <c r="R87" i="7"/>
  <c r="W73" i="7"/>
  <c r="K57" i="7"/>
  <c r="L57" i="7"/>
  <c r="P26" i="15"/>
  <c r="M57" i="7"/>
  <c r="N57" i="7"/>
  <c r="Q26" i="15"/>
  <c r="O57" i="7"/>
  <c r="E57" i="7"/>
  <c r="F57" i="7"/>
  <c r="M26" i="15"/>
  <c r="C57" i="7"/>
  <c r="D57" i="7"/>
  <c r="L26" i="15"/>
  <c r="P57" i="7"/>
  <c r="U57" i="7"/>
  <c r="T57" i="7"/>
  <c r="S57" i="7"/>
  <c r="W43" i="7"/>
  <c r="G10" i="15"/>
  <c r="W9" i="10"/>
  <c r="F15" i="9"/>
  <c r="O15" i="9"/>
  <c r="P9" i="9"/>
  <c r="D23" i="9"/>
  <c r="P11" i="9"/>
  <c r="O37" i="9"/>
  <c r="F23" i="9"/>
  <c r="F30" i="24"/>
  <c r="F8" i="21"/>
  <c r="M14" i="9"/>
  <c r="P14" i="9"/>
  <c r="P15" i="9"/>
  <c r="D8" i="21"/>
  <c r="D30" i="24"/>
  <c r="J30" i="24"/>
  <c r="J8" i="21"/>
  <c r="J23" i="9"/>
  <c r="E9" i="9"/>
  <c r="R46" i="9"/>
  <c r="R45" i="9"/>
  <c r="R58" i="9"/>
  <c r="R59" i="9"/>
  <c r="E26" i="15"/>
  <c r="E41" i="15"/>
  <c r="Y59" i="9"/>
  <c r="X177" i="10"/>
  <c r="M20" i="10"/>
  <c r="Y141" i="7"/>
  <c r="K14" i="7"/>
  <c r="I14" i="7"/>
  <c r="I15" i="7"/>
  <c r="I37" i="7"/>
  <c r="Y142" i="7"/>
  <c r="K15" i="7"/>
  <c r="Y173" i="7"/>
  <c r="N16" i="7"/>
  <c r="L16" i="7"/>
  <c r="L37" i="7"/>
  <c r="Y176" i="10"/>
  <c r="N19" i="10"/>
  <c r="M19" i="10"/>
  <c r="M38" i="10"/>
  <c r="X40" i="10"/>
  <c r="O19" i="9"/>
  <c r="Y135" i="7"/>
  <c r="K8" i="7"/>
  <c r="I8" i="7"/>
  <c r="Y136" i="7"/>
  <c r="K9" i="7"/>
  <c r="Y166" i="7"/>
  <c r="N9" i="7"/>
  <c r="Q9" i="7"/>
  <c r="Y168" i="7"/>
  <c r="N11" i="7"/>
  <c r="L11" i="7"/>
  <c r="M22" i="10"/>
  <c r="M35" i="10"/>
  <c r="Y107" i="10"/>
  <c r="H10" i="10"/>
  <c r="G10" i="10"/>
  <c r="Y50" i="9"/>
  <c r="R50" i="9"/>
  <c r="P30" i="17"/>
  <c r="P129" i="24"/>
  <c r="P107" i="21"/>
  <c r="K33" i="20"/>
  <c r="K155" i="24"/>
  <c r="K133" i="21"/>
  <c r="Q28" i="18"/>
  <c r="Q104" i="24"/>
  <c r="Q113" i="24"/>
  <c r="Q82" i="21"/>
  <c r="Q91" i="21"/>
  <c r="L32" i="17"/>
  <c r="L131" i="24"/>
  <c r="L109" i="21"/>
  <c r="I31" i="18"/>
  <c r="I107" i="24"/>
  <c r="I114" i="24"/>
  <c r="I85" i="21"/>
  <c r="I92" i="21"/>
  <c r="I26" i="15"/>
  <c r="I34" i="15"/>
  <c r="W147" i="7"/>
  <c r="I20" i="7"/>
  <c r="F42" i="15"/>
  <c r="Y79" i="7"/>
  <c r="C25" i="15"/>
  <c r="H25" i="15"/>
  <c r="G41" i="15"/>
  <c r="G42" i="15"/>
  <c r="G46" i="15"/>
  <c r="X117" i="9"/>
  <c r="G20" i="9"/>
  <c r="D33" i="15"/>
  <c r="W2" i="10"/>
  <c r="T19" i="10"/>
  <c r="T16" i="10"/>
  <c r="Y111" i="10"/>
  <c r="H14" i="10"/>
  <c r="F14" i="10"/>
  <c r="F37" i="10"/>
  <c r="Y175" i="10"/>
  <c r="N18" i="10"/>
  <c r="L18" i="10"/>
  <c r="L38" i="10"/>
  <c r="W40" i="10"/>
  <c r="H37" i="9"/>
  <c r="M8" i="9"/>
  <c r="H22" i="7"/>
  <c r="P9" i="7"/>
  <c r="P10" i="7"/>
  <c r="D36" i="7"/>
  <c r="P11" i="7"/>
  <c r="Y105" i="10"/>
  <c r="F8" i="10"/>
  <c r="Y166" i="10"/>
  <c r="N9" i="10"/>
  <c r="L9" i="10"/>
  <c r="M36" i="10"/>
  <c r="Y169" i="10"/>
  <c r="N12" i="10"/>
  <c r="Y170" i="10"/>
  <c r="N13" i="10"/>
  <c r="N36" i="10"/>
  <c r="L12" i="10"/>
  <c r="L36" i="10"/>
  <c r="Y109" i="10"/>
  <c r="H12" i="10"/>
  <c r="F12" i="10"/>
  <c r="K29" i="17"/>
  <c r="K128" i="24"/>
  <c r="K106" i="21"/>
  <c r="Q31" i="20"/>
  <c r="Q153" i="24"/>
  <c r="Q160" i="24"/>
  <c r="Q131" i="21"/>
  <c r="Q138" i="21"/>
  <c r="F31" i="17"/>
  <c r="F130" i="24"/>
  <c r="F137" i="24"/>
  <c r="F108" i="21"/>
  <c r="F115" i="21"/>
  <c r="J31" i="17"/>
  <c r="J130" i="24"/>
  <c r="J137" i="24"/>
  <c r="J108" i="21"/>
  <c r="J115" i="21"/>
  <c r="E30" i="18"/>
  <c r="E106" i="24"/>
  <c r="E84" i="21"/>
  <c r="N29" i="18"/>
  <c r="N105" i="24"/>
  <c r="N83" i="21"/>
  <c r="M30" i="17"/>
  <c r="M129" i="24"/>
  <c r="M107" i="21"/>
  <c r="X57" i="7"/>
  <c r="D20" i="7"/>
  <c r="W87" i="7"/>
  <c r="H26" i="15"/>
  <c r="C34" i="15"/>
  <c r="Y58" i="7"/>
  <c r="Y59" i="7"/>
  <c r="R52" i="7"/>
  <c r="W120" i="7"/>
  <c r="W121" i="7"/>
  <c r="W122" i="7"/>
  <c r="W123" i="7"/>
  <c r="W124" i="7"/>
  <c r="W125" i="7"/>
  <c r="W126" i="7"/>
  <c r="W127" i="7"/>
  <c r="W128" i="7"/>
  <c r="W129" i="7"/>
  <c r="X150" i="7"/>
  <c r="X151" i="7"/>
  <c r="X152" i="7"/>
  <c r="X153" i="7"/>
  <c r="X154" i="7"/>
  <c r="X155" i="7"/>
  <c r="X156" i="7"/>
  <c r="X157" i="7"/>
  <c r="X158" i="7"/>
  <c r="X159" i="7"/>
  <c r="W179" i="7"/>
  <c r="W180" i="7"/>
  <c r="W181" i="7"/>
  <c r="W182" i="7"/>
  <c r="W183" i="7"/>
  <c r="W184" i="7"/>
  <c r="W185" i="7"/>
  <c r="W186" i="7"/>
  <c r="W187" i="7"/>
  <c r="W188" i="7"/>
  <c r="W189" i="7"/>
  <c r="D25" i="15"/>
  <c r="D26" i="15"/>
  <c r="D30" i="15"/>
  <c r="G25" i="15"/>
  <c r="G26" i="15"/>
  <c r="G30" i="15"/>
  <c r="E54" i="15"/>
  <c r="H54" i="15"/>
  <c r="J41" i="15"/>
  <c r="L41" i="15"/>
  <c r="L42" i="15"/>
  <c r="L43" i="15"/>
  <c r="L46" i="15"/>
  <c r="L33" i="15"/>
  <c r="E33" i="15"/>
  <c r="W117" i="9"/>
  <c r="F20" i="9"/>
  <c r="F33" i="15"/>
  <c r="L30" i="15"/>
  <c r="Q30" i="15"/>
  <c r="R53" i="9"/>
  <c r="X119" i="9"/>
  <c r="X120" i="9"/>
  <c r="X121" i="9"/>
  <c r="X122" i="9"/>
  <c r="X123" i="9"/>
  <c r="X124" i="9"/>
  <c r="X125" i="9"/>
  <c r="X126" i="9"/>
  <c r="X127" i="9"/>
  <c r="X128" i="9"/>
  <c r="X129" i="9"/>
  <c r="Y75" i="10"/>
  <c r="Y88" i="10"/>
  <c r="Y84" i="10"/>
  <c r="X117" i="10"/>
  <c r="G20" i="10"/>
  <c r="D35" i="15"/>
  <c r="E35" i="15"/>
  <c r="F35" i="15"/>
  <c r="G35" i="15"/>
  <c r="L35" i="15"/>
  <c r="S35" i="15"/>
  <c r="W118" i="10"/>
  <c r="W119" i="10"/>
  <c r="W120" i="10"/>
  <c r="W121" i="10"/>
  <c r="W122" i="10"/>
  <c r="W123" i="10"/>
  <c r="W124" i="10"/>
  <c r="W125" i="10"/>
  <c r="W126" i="10"/>
  <c r="W127" i="10"/>
  <c r="W128" i="10"/>
  <c r="W129" i="10"/>
  <c r="D43" i="15"/>
  <c r="H43" i="15"/>
  <c r="D51" i="15"/>
  <c r="G51" i="15"/>
  <c r="W178" i="10"/>
  <c r="W179" i="10"/>
  <c r="W180" i="10"/>
  <c r="W181" i="10"/>
  <c r="W182" i="10"/>
  <c r="W183" i="10"/>
  <c r="W184" i="10"/>
  <c r="W185" i="10"/>
  <c r="W186" i="10"/>
  <c r="W187" i="10"/>
  <c r="W188" i="10"/>
  <c r="W189" i="10"/>
  <c r="Y140" i="7"/>
  <c r="K13" i="7"/>
  <c r="F37" i="7"/>
  <c r="O15" i="7"/>
  <c r="Y53" i="7"/>
  <c r="C16" i="7"/>
  <c r="Y144" i="7"/>
  <c r="K17" i="7"/>
  <c r="I17" i="7"/>
  <c r="Y54" i="7"/>
  <c r="C17" i="7"/>
  <c r="Y145" i="7"/>
  <c r="K18" i="7"/>
  <c r="I18" i="7"/>
  <c r="Y55" i="7"/>
  <c r="C18" i="7"/>
  <c r="Y146" i="7"/>
  <c r="K19" i="7"/>
  <c r="J19" i="7"/>
  <c r="P19" i="7"/>
  <c r="P13" i="10"/>
  <c r="J37" i="10"/>
  <c r="D37" i="10"/>
  <c r="P14" i="10"/>
  <c r="Y113" i="10"/>
  <c r="H16" i="10"/>
  <c r="Y143" i="10"/>
  <c r="K16" i="10"/>
  <c r="Q16" i="10"/>
  <c r="P16" i="10"/>
  <c r="J19" i="10"/>
  <c r="J38" i="10"/>
  <c r="X39" i="10"/>
  <c r="P17" i="10"/>
  <c r="D38" i="10"/>
  <c r="X37" i="10"/>
  <c r="P18" i="10"/>
  <c r="Y146" i="10"/>
  <c r="K19" i="10"/>
  <c r="F37" i="9"/>
  <c r="Y140" i="9"/>
  <c r="K13" i="9"/>
  <c r="Y52" i="9"/>
  <c r="Y114" i="9"/>
  <c r="H17" i="9"/>
  <c r="Y175" i="9"/>
  <c r="N18" i="9"/>
  <c r="Y115" i="9"/>
  <c r="Y176" i="9"/>
  <c r="N19" i="9"/>
  <c r="Y56" i="9"/>
  <c r="E19" i="9"/>
  <c r="Q19" i="9"/>
  <c r="Y135" i="9"/>
  <c r="Y166" i="9"/>
  <c r="Y48" i="9"/>
  <c r="Y165" i="7"/>
  <c r="N8" i="7"/>
  <c r="Q8" i="7"/>
  <c r="L8" i="7"/>
  <c r="G22" i="7"/>
  <c r="G35" i="7"/>
  <c r="O8" i="7"/>
  <c r="C22" i="7"/>
  <c r="C23" i="7"/>
  <c r="C35" i="7"/>
  <c r="G23" i="7"/>
  <c r="O9" i="7"/>
  <c r="O10" i="7"/>
  <c r="C36" i="7"/>
  <c r="Y139" i="7"/>
  <c r="K12" i="7"/>
  <c r="I12" i="7"/>
  <c r="O12" i="7"/>
  <c r="J35" i="10"/>
  <c r="J22" i="10"/>
  <c r="P8" i="10"/>
  <c r="D22" i="10"/>
  <c r="P9" i="10"/>
  <c r="Y47" i="10"/>
  <c r="D10" i="10"/>
  <c r="Y108" i="10"/>
  <c r="H11" i="10"/>
  <c r="Y110" i="10"/>
  <c r="H13" i="10"/>
  <c r="H36" i="10"/>
  <c r="P11" i="10"/>
  <c r="P12" i="10"/>
  <c r="P36" i="10"/>
  <c r="D36" i="10"/>
  <c r="K30" i="18"/>
  <c r="K106" i="24"/>
  <c r="K84" i="21"/>
  <c r="D31" i="18"/>
  <c r="D107" i="24"/>
  <c r="D114" i="24"/>
  <c r="D85" i="21"/>
  <c r="D92" i="21"/>
  <c r="C31" i="18"/>
  <c r="C107" i="24"/>
  <c r="C114" i="24"/>
  <c r="C85" i="21"/>
  <c r="C92" i="21"/>
  <c r="X26" i="20"/>
  <c r="X30" i="20"/>
  <c r="D156" i="24"/>
  <c r="D161" i="24"/>
  <c r="D162" i="24"/>
  <c r="X145" i="24"/>
  <c r="D134" i="21"/>
  <c r="D139" i="21"/>
  <c r="D140" i="21"/>
  <c r="X123" i="21"/>
  <c r="M31" i="18"/>
  <c r="M107" i="24"/>
  <c r="M114" i="24"/>
  <c r="M85" i="21"/>
  <c r="M92" i="21"/>
  <c r="E30" i="17"/>
  <c r="E129" i="24"/>
  <c r="E107" i="21"/>
  <c r="O31" i="18"/>
  <c r="O107" i="24"/>
  <c r="O114" i="24"/>
  <c r="O85" i="21"/>
  <c r="O92" i="21"/>
  <c r="F26" i="15"/>
  <c r="W117" i="7"/>
  <c r="F20" i="7"/>
  <c r="F34" i="15"/>
  <c r="J25" i="15"/>
  <c r="J26" i="15"/>
  <c r="J30" i="15"/>
  <c r="I25" i="15"/>
  <c r="I30" i="15"/>
  <c r="F41" i="15"/>
  <c r="F43" i="15"/>
  <c r="F46" i="15"/>
  <c r="C38" i="15"/>
  <c r="Y51" i="7"/>
  <c r="C14" i="7"/>
  <c r="Y172" i="10"/>
  <c r="N15" i="10"/>
  <c r="M15" i="10"/>
  <c r="M37" i="10"/>
  <c r="P13" i="9"/>
  <c r="P10" i="9"/>
  <c r="Y47" i="7"/>
  <c r="E10" i="7"/>
  <c r="E35" i="7"/>
  <c r="E22" i="7"/>
  <c r="Y108" i="7"/>
  <c r="H11" i="7"/>
  <c r="F11" i="7"/>
  <c r="F36" i="7"/>
  <c r="G35" i="10"/>
  <c r="G36" i="10"/>
  <c r="G39" i="10"/>
  <c r="G22" i="10"/>
  <c r="O33" i="20"/>
  <c r="O155" i="24"/>
  <c r="O133" i="21"/>
  <c r="G31" i="18"/>
  <c r="G107" i="24"/>
  <c r="G114" i="24"/>
  <c r="G85" i="21"/>
  <c r="G92" i="21"/>
  <c r="P33" i="20"/>
  <c r="P155" i="24"/>
  <c r="P133" i="21"/>
  <c r="N29" i="17"/>
  <c r="N128" i="24"/>
  <c r="N106" i="21"/>
  <c r="L31" i="18"/>
  <c r="L107" i="24"/>
  <c r="L114" i="24"/>
  <c r="L85" i="21"/>
  <c r="L92" i="21"/>
  <c r="H30" i="18"/>
  <c r="H106" i="24"/>
  <c r="H84" i="21"/>
  <c r="H30" i="17"/>
  <c r="H129" i="24"/>
  <c r="H107" i="21"/>
  <c r="J34" i="15"/>
  <c r="E42" i="15"/>
  <c r="J42" i="15"/>
  <c r="K42" i="15"/>
  <c r="S42" i="15"/>
  <c r="R45" i="7"/>
  <c r="R58" i="7"/>
  <c r="R59" i="7"/>
  <c r="Y81" i="7"/>
  <c r="Y7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K41" i="15"/>
  <c r="G33" i="15"/>
  <c r="X90" i="9"/>
  <c r="X91" i="9"/>
  <c r="X92" i="9"/>
  <c r="X93" i="9"/>
  <c r="X94" i="9"/>
  <c r="X95" i="9"/>
  <c r="X96" i="9"/>
  <c r="X97" i="9"/>
  <c r="X98" i="9"/>
  <c r="X99" i="9"/>
  <c r="X57" i="10"/>
  <c r="D20" i="10"/>
  <c r="X147" i="10"/>
  <c r="J20" i="10"/>
  <c r="J43" i="15"/>
  <c r="X151" i="10"/>
  <c r="X152" i="10"/>
  <c r="X153" i="10"/>
  <c r="X154" i="10"/>
  <c r="X155" i="10"/>
  <c r="X156" i="10"/>
  <c r="X157" i="10"/>
  <c r="X158" i="10"/>
  <c r="X159" i="10"/>
  <c r="P15" i="7"/>
  <c r="P16" i="7"/>
  <c r="D38" i="7"/>
  <c r="X37" i="7"/>
  <c r="P17" i="7"/>
  <c r="P18" i="7"/>
  <c r="Y116" i="7"/>
  <c r="H19" i="7"/>
  <c r="F19" i="7"/>
  <c r="F38" i="7"/>
  <c r="W38" i="7"/>
  <c r="F13" i="10"/>
  <c r="F36" i="10"/>
  <c r="Y171" i="10"/>
  <c r="N14" i="10"/>
  <c r="N37" i="10"/>
  <c r="L14" i="10"/>
  <c r="L37" i="10"/>
  <c r="Y114" i="10"/>
  <c r="H17" i="10"/>
  <c r="F17" i="10"/>
  <c r="F18" i="10"/>
  <c r="F38" i="10"/>
  <c r="W38" i="10"/>
  <c r="Y115" i="10"/>
  <c r="H18" i="10"/>
  <c r="D16" i="9"/>
  <c r="D37" i="9"/>
  <c r="M12" i="9"/>
  <c r="P12" i="9"/>
  <c r="P36" i="9"/>
  <c r="M22" i="7"/>
  <c r="M35" i="7"/>
  <c r="D35" i="7"/>
  <c r="P8" i="7"/>
  <c r="D22" i="7"/>
  <c r="D23" i="7"/>
  <c r="L22" i="10"/>
  <c r="L35" i="10"/>
  <c r="Y106" i="10"/>
  <c r="F9" i="10"/>
  <c r="D31" i="17"/>
  <c r="D130" i="24"/>
  <c r="D137" i="24"/>
  <c r="D108" i="21"/>
  <c r="D115" i="21"/>
  <c r="P30" i="18"/>
  <c r="P106" i="24"/>
  <c r="P84" i="21"/>
  <c r="O30" i="17"/>
  <c r="O129" i="24"/>
  <c r="O107" i="21"/>
  <c r="G31" i="17"/>
  <c r="G130" i="24"/>
  <c r="G137" i="24"/>
  <c r="G108" i="21"/>
  <c r="G115" i="21"/>
  <c r="C26" i="15"/>
  <c r="H34" i="15"/>
  <c r="H38" i="15"/>
  <c r="R26" i="15"/>
  <c r="R30" i="15"/>
  <c r="D34" i="15"/>
  <c r="G34" i="15"/>
  <c r="S34" i="15"/>
  <c r="L50" i="15"/>
  <c r="L54" i="15"/>
  <c r="Y84" i="7"/>
  <c r="Y76" i="7"/>
  <c r="Y89" i="7"/>
  <c r="X123" i="7"/>
  <c r="X124" i="7"/>
  <c r="X125" i="7"/>
  <c r="X126" i="7"/>
  <c r="X127" i="7"/>
  <c r="X128" i="7"/>
  <c r="X129" i="7"/>
  <c r="X179" i="7"/>
  <c r="X180" i="7"/>
  <c r="X181" i="7"/>
  <c r="X182" i="7"/>
  <c r="X183" i="7"/>
  <c r="X184" i="7"/>
  <c r="X185" i="7"/>
  <c r="X186" i="7"/>
  <c r="X187" i="7"/>
  <c r="X188" i="7"/>
  <c r="X189" i="7"/>
  <c r="F25" i="15"/>
  <c r="F30" i="15"/>
  <c r="D49" i="15"/>
  <c r="D54" i="15"/>
  <c r="W147" i="9"/>
  <c r="I20" i="9"/>
  <c r="H41" i="15"/>
  <c r="J33" i="15"/>
  <c r="J38" i="15"/>
  <c r="I33" i="15"/>
  <c r="I38" i="15"/>
  <c r="M25" i="15"/>
  <c r="X58" i="9"/>
  <c r="X59" i="9"/>
  <c r="X60" i="9"/>
  <c r="X61" i="9"/>
  <c r="X62" i="9"/>
  <c r="X63" i="9"/>
  <c r="X64" i="9"/>
  <c r="X65" i="9"/>
  <c r="X66" i="9"/>
  <c r="X67" i="9"/>
  <c r="X68" i="9"/>
  <c r="X69" i="9"/>
  <c r="Y86" i="9"/>
  <c r="Y82" i="9"/>
  <c r="Y118" i="9"/>
  <c r="Y119" i="9"/>
  <c r="Y120" i="9"/>
  <c r="Y121" i="9"/>
  <c r="Y122" i="9"/>
  <c r="Y123" i="9"/>
  <c r="Y124" i="9"/>
  <c r="Y125" i="9"/>
  <c r="Y126" i="9"/>
  <c r="W148" i="9"/>
  <c r="W149" i="9"/>
  <c r="W150" i="9"/>
  <c r="W151" i="9"/>
  <c r="W152" i="9"/>
  <c r="W153" i="9"/>
  <c r="W154" i="9"/>
  <c r="W155" i="9"/>
  <c r="W156" i="9"/>
  <c r="W157" i="9"/>
  <c r="W158" i="9"/>
  <c r="W159" i="9"/>
  <c r="M27" i="15"/>
  <c r="P27" i="15"/>
  <c r="P30" i="15"/>
  <c r="R48" i="10"/>
  <c r="X119" i="10"/>
  <c r="X120" i="10"/>
  <c r="X121" i="10"/>
  <c r="X122" i="10"/>
  <c r="X123" i="10"/>
  <c r="X124" i="10"/>
  <c r="X125" i="10"/>
  <c r="X126" i="10"/>
  <c r="X127" i="10"/>
  <c r="X128" i="10"/>
  <c r="X129" i="10"/>
  <c r="W147" i="10"/>
  <c r="I20" i="10"/>
  <c r="E43" i="15"/>
  <c r="T17" i="10"/>
  <c r="C51" i="15"/>
  <c r="F51" i="15"/>
  <c r="S51" i="15"/>
  <c r="W177" i="10"/>
  <c r="L20" i="10"/>
  <c r="F54" i="15"/>
  <c r="X179" i="10"/>
  <c r="X180" i="10"/>
  <c r="X181" i="10"/>
  <c r="X182" i="10"/>
  <c r="X183" i="10"/>
  <c r="X184" i="10"/>
  <c r="X185" i="10"/>
  <c r="X186" i="10"/>
  <c r="X187" i="10"/>
  <c r="X188" i="10"/>
  <c r="X189" i="10"/>
  <c r="W2" i="7"/>
  <c r="T18" i="7"/>
  <c r="P13" i="7"/>
  <c r="J37" i="7"/>
  <c r="P14" i="7"/>
  <c r="P37" i="7"/>
  <c r="D37" i="7"/>
  <c r="M38" i="7"/>
  <c r="X40" i="7"/>
  <c r="G38" i="7"/>
  <c r="X38" i="7"/>
  <c r="Y176" i="7"/>
  <c r="N19" i="7"/>
  <c r="Y56" i="7"/>
  <c r="E19" i="7"/>
  <c r="C19" i="7"/>
  <c r="Y140" i="10"/>
  <c r="K13" i="10"/>
  <c r="I13" i="10"/>
  <c r="Y50" i="10"/>
  <c r="E13" i="10"/>
  <c r="C13" i="10"/>
  <c r="O13" i="10"/>
  <c r="Y141" i="10"/>
  <c r="K14" i="10"/>
  <c r="I14" i="10"/>
  <c r="O16" i="10"/>
  <c r="Y144" i="10"/>
  <c r="K17" i="10"/>
  <c r="Y145" i="10"/>
  <c r="K18" i="10"/>
  <c r="K38" i="10"/>
  <c r="Y39" i="10"/>
  <c r="I17" i="10"/>
  <c r="Y54" i="10"/>
  <c r="C17" i="10"/>
  <c r="I18" i="10"/>
  <c r="Y55" i="10"/>
  <c r="C18" i="10"/>
  <c r="O18" i="10"/>
  <c r="O19" i="10"/>
  <c r="C13" i="9"/>
  <c r="O13" i="9"/>
  <c r="D18" i="9"/>
  <c r="D38" i="9"/>
  <c r="X37" i="9"/>
  <c r="Y141" i="9"/>
  <c r="K14" i="9"/>
  <c r="Y51" i="9"/>
  <c r="I22" i="9"/>
  <c r="F35" i="9"/>
  <c r="C9" i="9"/>
  <c r="O9" i="9"/>
  <c r="G35" i="9"/>
  <c r="Y165" i="9"/>
  <c r="Y47" i="9"/>
  <c r="Y139" i="9"/>
  <c r="K12" i="9"/>
  <c r="Y49" i="9"/>
  <c r="J35" i="7"/>
  <c r="J22" i="7"/>
  <c r="F35" i="7"/>
  <c r="F22" i="7"/>
  <c r="J23" i="7"/>
  <c r="Y169" i="7"/>
  <c r="N12" i="7"/>
  <c r="M12" i="7"/>
  <c r="M36" i="7"/>
  <c r="Y109" i="7"/>
  <c r="H12" i="7"/>
  <c r="Q12" i="7"/>
  <c r="G12" i="7"/>
  <c r="Y135" i="10"/>
  <c r="I8" i="10"/>
  <c r="Y45" i="10"/>
  <c r="C8" i="10"/>
  <c r="Y136" i="10"/>
  <c r="I9" i="10"/>
  <c r="Y46" i="10"/>
  <c r="C9" i="10"/>
  <c r="O10" i="10"/>
  <c r="Y138" i="10"/>
  <c r="K11" i="10"/>
  <c r="O11" i="10"/>
  <c r="Y139" i="10"/>
  <c r="K12" i="10"/>
  <c r="I12" i="10"/>
  <c r="I36" i="10"/>
  <c r="Y49" i="10"/>
  <c r="C12" i="10"/>
  <c r="N32" i="20"/>
  <c r="N154" i="24"/>
  <c r="N132" i="21"/>
  <c r="I31" i="17"/>
  <c r="I130" i="24"/>
  <c r="I137" i="24"/>
  <c r="I108" i="21"/>
  <c r="I115" i="21"/>
  <c r="C32" i="17"/>
  <c r="C131" i="24"/>
  <c r="C109" i="21"/>
  <c r="J31" i="18"/>
  <c r="J107" i="24"/>
  <c r="J114" i="24"/>
  <c r="J85" i="21"/>
  <c r="J92" i="21"/>
  <c r="F31" i="18"/>
  <c r="F107" i="24"/>
  <c r="F114" i="24"/>
  <c r="F85" i="21"/>
  <c r="F92" i="21"/>
  <c r="E32" i="20"/>
  <c r="E154" i="24"/>
  <c r="E132" i="21"/>
  <c r="H33" i="20"/>
  <c r="H155" i="24"/>
  <c r="H133" i="21"/>
  <c r="W28" i="20"/>
  <c r="W30" i="20"/>
  <c r="I156" i="24"/>
  <c r="I161" i="24"/>
  <c r="I162" i="24"/>
  <c r="W147" i="24"/>
  <c r="I134" i="21"/>
  <c r="I139" i="21"/>
  <c r="I140" i="21"/>
  <c r="W125" i="21"/>
  <c r="Q28" i="17"/>
  <c r="Q127" i="24"/>
  <c r="Q136" i="24"/>
  <c r="Q105" i="21"/>
  <c r="Q114" i="21"/>
  <c r="J19" i="9"/>
  <c r="J38" i="9"/>
  <c r="X39" i="9"/>
  <c r="D46" i="15"/>
  <c r="S41" i="15"/>
  <c r="E30" i="15"/>
  <c r="R56" i="9"/>
  <c r="P19" i="9"/>
  <c r="G54" i="15"/>
  <c r="M18" i="9"/>
  <c r="P18" i="9"/>
  <c r="X87" i="9"/>
  <c r="Y89" i="9"/>
  <c r="Y85" i="9"/>
  <c r="F38" i="9"/>
  <c r="W38" i="9"/>
  <c r="H35" i="9"/>
  <c r="H22" i="9"/>
  <c r="N36" i="9"/>
  <c r="H36" i="9"/>
  <c r="E13" i="9"/>
  <c r="Q13" i="9"/>
  <c r="T19" i="9"/>
  <c r="T17" i="9"/>
  <c r="T7" i="9"/>
  <c r="B44" i="9"/>
  <c r="T18" i="9"/>
  <c r="T16" i="9"/>
  <c r="O18" i="9"/>
  <c r="H23" i="9"/>
  <c r="K36" i="9"/>
  <c r="C22" i="9"/>
  <c r="C35" i="9"/>
  <c r="L36" i="9"/>
  <c r="C36" i="9"/>
  <c r="J36" i="9"/>
  <c r="D36" i="9"/>
  <c r="L35" i="9"/>
  <c r="I36" i="9"/>
  <c r="C37" i="9"/>
  <c r="L38" i="9"/>
  <c r="W40" i="9"/>
  <c r="M37" i="9"/>
  <c r="G37" i="9"/>
  <c r="G38" i="9"/>
  <c r="I37" i="9"/>
  <c r="Y173" i="9"/>
  <c r="Y143" i="9"/>
  <c r="Y144" i="9"/>
  <c r="K17" i="9"/>
  <c r="I17" i="9"/>
  <c r="I38" i="9"/>
  <c r="C38" i="9"/>
  <c r="W37" i="9"/>
  <c r="G22" i="9"/>
  <c r="O11" i="9"/>
  <c r="F36" i="9"/>
  <c r="P8" i="9"/>
  <c r="P35" i="9"/>
  <c r="J35" i="9"/>
  <c r="D35" i="9"/>
  <c r="M36" i="9"/>
  <c r="G36" i="9"/>
  <c r="I37" i="10"/>
  <c r="O15" i="10"/>
  <c r="Y142" i="10"/>
  <c r="K15" i="10"/>
  <c r="Y81" i="10"/>
  <c r="Y77" i="10"/>
  <c r="Y83" i="10"/>
  <c r="Y85" i="10"/>
  <c r="Y80" i="10"/>
  <c r="Y76" i="10"/>
  <c r="Y89" i="10"/>
  <c r="Y79" i="10"/>
  <c r="Y51" i="10"/>
  <c r="C14" i="10"/>
  <c r="W57" i="10"/>
  <c r="C20" i="10"/>
  <c r="D10" i="15"/>
  <c r="K10" i="15"/>
  <c r="Y90" i="10"/>
  <c r="Y91" i="10"/>
  <c r="Y57" i="10"/>
  <c r="E20" i="10"/>
  <c r="F10" i="15"/>
  <c r="Y117" i="10"/>
  <c r="H20" i="10"/>
  <c r="X87" i="10"/>
  <c r="Y87" i="10"/>
  <c r="W89" i="10"/>
  <c r="W90" i="10"/>
  <c r="W91" i="10"/>
  <c r="W92" i="10"/>
  <c r="W93" i="10"/>
  <c r="W94" i="10"/>
  <c r="W95" i="10"/>
  <c r="W96" i="10"/>
  <c r="W97" i="10"/>
  <c r="W98" i="10"/>
  <c r="W99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Y177" i="10"/>
  <c r="N20" i="10"/>
  <c r="R50" i="10"/>
  <c r="Y112" i="10"/>
  <c r="H15" i="10"/>
  <c r="Y52" i="10"/>
  <c r="E15" i="10"/>
  <c r="Y116" i="10"/>
  <c r="H19" i="10"/>
  <c r="Y56" i="10"/>
  <c r="E19" i="10"/>
  <c r="Y167" i="10"/>
  <c r="N10" i="10"/>
  <c r="Y137" i="10"/>
  <c r="K10" i="10"/>
  <c r="Y174" i="10"/>
  <c r="N17" i="10"/>
  <c r="Y165" i="10"/>
  <c r="N8" i="10"/>
  <c r="Y90" i="7"/>
  <c r="Y91" i="7"/>
  <c r="Y178" i="7"/>
  <c r="Y179" i="7"/>
  <c r="R56" i="7"/>
  <c r="Y148" i="7"/>
  <c r="W177" i="7"/>
  <c r="L20" i="7"/>
  <c r="X87" i="7"/>
  <c r="Y87" i="7"/>
  <c r="X177" i="7"/>
  <c r="M20" i="7"/>
  <c r="Y80" i="7"/>
  <c r="Y143" i="7"/>
  <c r="K16" i="7"/>
  <c r="Y175" i="7"/>
  <c r="N18" i="7"/>
  <c r="Y115" i="7"/>
  <c r="H18" i="7"/>
  <c r="X117" i="7"/>
  <c r="G20" i="7"/>
  <c r="X147" i="7"/>
  <c r="J20" i="7"/>
  <c r="Y83" i="7"/>
  <c r="Y110" i="7"/>
  <c r="H13" i="7"/>
  <c r="W57" i="7"/>
  <c r="C20" i="7"/>
  <c r="Y82" i="7"/>
  <c r="W89" i="7"/>
  <c r="W90" i="7"/>
  <c r="W91" i="7"/>
  <c r="W92" i="7"/>
  <c r="W93" i="7"/>
  <c r="W94" i="7"/>
  <c r="W95" i="7"/>
  <c r="W96" i="7"/>
  <c r="W97" i="7"/>
  <c r="W98" i="7"/>
  <c r="W99" i="7"/>
  <c r="Y113" i="7"/>
  <c r="H16" i="7"/>
  <c r="Y57" i="7"/>
  <c r="E20" i="7"/>
  <c r="Y50" i="7"/>
  <c r="E13" i="7"/>
  <c r="Y167" i="7"/>
  <c r="N10" i="7"/>
  <c r="Y107" i="7"/>
  <c r="H10" i="7"/>
  <c r="H35" i="7"/>
  <c r="Y117" i="7"/>
  <c r="H20" i="7"/>
  <c r="X91" i="7"/>
  <c r="X92" i="7"/>
  <c r="X93" i="7"/>
  <c r="X94" i="7"/>
  <c r="X95" i="7"/>
  <c r="X96" i="7"/>
  <c r="X97" i="7"/>
  <c r="X98" i="7"/>
  <c r="X99" i="7"/>
  <c r="Y86" i="7"/>
  <c r="T180" i="7"/>
  <c r="T181" i="7"/>
  <c r="T182" i="7"/>
  <c r="T183" i="7"/>
  <c r="T184" i="7"/>
  <c r="T185" i="7"/>
  <c r="T186" i="7"/>
  <c r="T187" i="7"/>
  <c r="T188" i="7"/>
  <c r="T189" i="7"/>
  <c r="R49" i="7"/>
  <c r="U183" i="7"/>
  <c r="U184" i="7"/>
  <c r="U185" i="7"/>
  <c r="U186" i="7"/>
  <c r="U187" i="7"/>
  <c r="U188" i="7"/>
  <c r="U189" i="7"/>
  <c r="Y172" i="7"/>
  <c r="N15" i="7"/>
  <c r="Q15" i="7"/>
  <c r="Y174" i="7"/>
  <c r="N17" i="7"/>
  <c r="Y114" i="7"/>
  <c r="H17" i="7"/>
  <c r="Y170" i="7"/>
  <c r="N13" i="7"/>
  <c r="Y111" i="7"/>
  <c r="H14" i="7"/>
  <c r="H37" i="7"/>
  <c r="Y137" i="7"/>
  <c r="K10" i="7"/>
  <c r="Y138" i="7"/>
  <c r="K11" i="7"/>
  <c r="Y48" i="7"/>
  <c r="E11" i="7"/>
  <c r="Y171" i="7"/>
  <c r="N14" i="7"/>
  <c r="Y90" i="9"/>
  <c r="Y91" i="9"/>
  <c r="Y92" i="9"/>
  <c r="Y145" i="9"/>
  <c r="K18" i="9"/>
  <c r="K38" i="9"/>
  <c r="Y39" i="9"/>
  <c r="H18" i="9"/>
  <c r="O36" i="9"/>
  <c r="O8" i="9"/>
  <c r="L22" i="9"/>
  <c r="W177" i="9"/>
  <c r="L20" i="9"/>
  <c r="I23" i="9"/>
  <c r="E18" i="9"/>
  <c r="R55" i="9"/>
  <c r="X57" i="9"/>
  <c r="Y93" i="9"/>
  <c r="Y94" i="9"/>
  <c r="Y95" i="9"/>
  <c r="E22" i="9"/>
  <c r="R2" i="15"/>
  <c r="W97" i="9"/>
  <c r="W98" i="9"/>
  <c r="W99" i="9"/>
  <c r="W87" i="9"/>
  <c r="W57" i="9"/>
  <c r="C20" i="9"/>
  <c r="Y54" i="9"/>
  <c r="X187" i="9"/>
  <c r="X188" i="9"/>
  <c r="X189" i="9"/>
  <c r="X177" i="9"/>
  <c r="Y177" i="9"/>
  <c r="N20" i="9"/>
  <c r="Y174" i="9"/>
  <c r="N17" i="9"/>
  <c r="N38" i="9"/>
  <c r="Y40" i="9"/>
  <c r="P17" i="9"/>
  <c r="X147" i="9"/>
  <c r="J20" i="9"/>
  <c r="N16" i="9"/>
  <c r="N37" i="9"/>
  <c r="K16" i="9"/>
  <c r="J16" i="9"/>
  <c r="J37" i="9"/>
  <c r="X156" i="9"/>
  <c r="X157" i="9"/>
  <c r="X158" i="9"/>
  <c r="X159" i="9"/>
  <c r="Y83" i="9"/>
  <c r="D20" i="9"/>
  <c r="D24" i="7"/>
  <c r="D54" i="24"/>
  <c r="D32" i="21"/>
  <c r="C24" i="7"/>
  <c r="C54" i="24"/>
  <c r="C32" i="21"/>
  <c r="Q10" i="7"/>
  <c r="Q35" i="7"/>
  <c r="Q22" i="7"/>
  <c r="X9" i="9"/>
  <c r="H8" i="15"/>
  <c r="H9" i="15"/>
  <c r="H10" i="15"/>
  <c r="H13" i="15"/>
  <c r="I19" i="15"/>
  <c r="S19" i="15"/>
  <c r="Y11" i="10"/>
  <c r="E33" i="20"/>
  <c r="E155" i="24"/>
  <c r="E133" i="21"/>
  <c r="E9" i="10"/>
  <c r="R46" i="10"/>
  <c r="J53" i="24"/>
  <c r="J31" i="21"/>
  <c r="T7" i="7"/>
  <c r="B7" i="7"/>
  <c r="G131" i="24"/>
  <c r="G109" i="21"/>
  <c r="G32" i="17"/>
  <c r="H9" i="10"/>
  <c r="P22" i="7"/>
  <c r="P35" i="7"/>
  <c r="H31" i="18"/>
  <c r="H107" i="24"/>
  <c r="H114" i="24"/>
  <c r="H85" i="21"/>
  <c r="H92" i="21"/>
  <c r="O156" i="24"/>
  <c r="O161" i="24"/>
  <c r="O162" i="24"/>
  <c r="O134" i="21"/>
  <c r="O139" i="21"/>
  <c r="O140" i="21"/>
  <c r="S33" i="15"/>
  <c r="M32" i="18"/>
  <c r="M108" i="24"/>
  <c r="M86" i="21"/>
  <c r="E10" i="10"/>
  <c r="Q10" i="10"/>
  <c r="R47" i="10"/>
  <c r="I36" i="7"/>
  <c r="O22" i="7"/>
  <c r="O35" i="7"/>
  <c r="E18" i="7"/>
  <c r="Q18" i="7"/>
  <c r="R55" i="7"/>
  <c r="E17" i="7"/>
  <c r="R54" i="7"/>
  <c r="E16" i="7"/>
  <c r="Q16" i="7"/>
  <c r="R53" i="7"/>
  <c r="K30" i="17"/>
  <c r="K129" i="24"/>
  <c r="K107" i="21"/>
  <c r="F35" i="10"/>
  <c r="F39" i="10"/>
  <c r="F22" i="10"/>
  <c r="F24" i="9"/>
  <c r="F31" i="24"/>
  <c r="F9" i="21"/>
  <c r="Y57" i="9"/>
  <c r="R57" i="9"/>
  <c r="H38" i="7"/>
  <c r="Y38" i="7"/>
  <c r="I9" i="15"/>
  <c r="Q18" i="15"/>
  <c r="Y9" i="7"/>
  <c r="E18" i="15"/>
  <c r="H18" i="15"/>
  <c r="L18" i="15"/>
  <c r="X10" i="7"/>
  <c r="Y92" i="7"/>
  <c r="Y147" i="10"/>
  <c r="K20" i="10"/>
  <c r="F39" i="9"/>
  <c r="N33" i="20"/>
  <c r="N155" i="24"/>
  <c r="N133" i="21"/>
  <c r="K36" i="10"/>
  <c r="N8" i="9"/>
  <c r="Y178" i="9"/>
  <c r="Y179" i="9"/>
  <c r="Y180" i="9"/>
  <c r="Y181" i="9"/>
  <c r="Y182" i="9"/>
  <c r="Y183" i="9"/>
  <c r="Y184" i="9"/>
  <c r="Y185" i="9"/>
  <c r="Y186" i="9"/>
  <c r="Y187" i="9"/>
  <c r="Y188" i="9"/>
  <c r="Y189" i="9"/>
  <c r="H46" i="15"/>
  <c r="S26" i="15"/>
  <c r="D39" i="7"/>
  <c r="G38" i="15"/>
  <c r="P156" i="24"/>
  <c r="P161" i="24"/>
  <c r="P162" i="24"/>
  <c r="P134" i="21"/>
  <c r="P139" i="21"/>
  <c r="P140" i="21"/>
  <c r="D32" i="18"/>
  <c r="D108" i="24"/>
  <c r="D86" i="21"/>
  <c r="E11" i="9"/>
  <c r="R48" i="9"/>
  <c r="P19" i="10"/>
  <c r="P38" i="10"/>
  <c r="X9" i="10"/>
  <c r="J46" i="15"/>
  <c r="H37" i="10"/>
  <c r="M76" i="24"/>
  <c r="M54" i="21"/>
  <c r="K37" i="7"/>
  <c r="Y96" i="9"/>
  <c r="Y97" i="9"/>
  <c r="Y98" i="9"/>
  <c r="Y99" i="9"/>
  <c r="K37" i="9"/>
  <c r="Y87" i="9"/>
  <c r="L8" i="21"/>
  <c r="L30" i="24"/>
  <c r="P22" i="9"/>
  <c r="N38" i="7"/>
  <c r="Y40" i="7"/>
  <c r="O20" i="7"/>
  <c r="O9" i="15"/>
  <c r="D9" i="15"/>
  <c r="G9" i="15"/>
  <c r="K9" i="15"/>
  <c r="W8" i="7"/>
  <c r="X9" i="7"/>
  <c r="Y93" i="7"/>
  <c r="Y94" i="7"/>
  <c r="Y95" i="7"/>
  <c r="Y96" i="7"/>
  <c r="Y97" i="7"/>
  <c r="Y98" i="7"/>
  <c r="Y99" i="7"/>
  <c r="Y149" i="7"/>
  <c r="Y150" i="7"/>
  <c r="Y151" i="7"/>
  <c r="Y152" i="7"/>
  <c r="Y153" i="7"/>
  <c r="Y154" i="7"/>
  <c r="Y155" i="7"/>
  <c r="Y156" i="7"/>
  <c r="Y157" i="7"/>
  <c r="Y158" i="7"/>
  <c r="Y159" i="7"/>
  <c r="N35" i="10"/>
  <c r="N22" i="10"/>
  <c r="I10" i="15"/>
  <c r="M10" i="15"/>
  <c r="P19" i="15"/>
  <c r="M38" i="9"/>
  <c r="X40" i="9"/>
  <c r="H9" i="21"/>
  <c r="H31" i="24"/>
  <c r="H30" i="24"/>
  <c r="H8" i="21"/>
  <c r="S25" i="15"/>
  <c r="C33" i="17"/>
  <c r="C132" i="24"/>
  <c r="C110" i="21"/>
  <c r="O12" i="10"/>
  <c r="C36" i="10"/>
  <c r="K9" i="10"/>
  <c r="Y148" i="10"/>
  <c r="Y149" i="10"/>
  <c r="Y150" i="10"/>
  <c r="Y151" i="10"/>
  <c r="Y152" i="10"/>
  <c r="Y153" i="10"/>
  <c r="Y154" i="10"/>
  <c r="Y155" i="10"/>
  <c r="Y156" i="10"/>
  <c r="Y157" i="10"/>
  <c r="Y158" i="10"/>
  <c r="Y159" i="10"/>
  <c r="K8" i="10"/>
  <c r="F23" i="7"/>
  <c r="F53" i="24"/>
  <c r="F31" i="21"/>
  <c r="E12" i="9"/>
  <c r="Q12" i="9"/>
  <c r="R49" i="9"/>
  <c r="I30" i="24"/>
  <c r="I8" i="21"/>
  <c r="E18" i="10"/>
  <c r="Q18" i="10"/>
  <c r="R55" i="10"/>
  <c r="E17" i="10"/>
  <c r="R54" i="10"/>
  <c r="Q13" i="10"/>
  <c r="Q19" i="7"/>
  <c r="T16" i="7"/>
  <c r="Y127" i="9"/>
  <c r="Y128" i="9"/>
  <c r="Y129" i="9"/>
  <c r="M30" i="15"/>
  <c r="W10" i="9"/>
  <c r="D17" i="15"/>
  <c r="P31" i="18"/>
  <c r="P107" i="24"/>
  <c r="P114" i="24"/>
  <c r="P85" i="21"/>
  <c r="P92" i="21"/>
  <c r="D32" i="17"/>
  <c r="D131" i="24"/>
  <c r="D109" i="21"/>
  <c r="L23" i="10"/>
  <c r="L76" i="24"/>
  <c r="L54" i="21"/>
  <c r="M39" i="7"/>
  <c r="P38" i="7"/>
  <c r="K46" i="15"/>
  <c r="N30" i="17"/>
  <c r="N129" i="24"/>
  <c r="N107" i="21"/>
  <c r="H36" i="7"/>
  <c r="H39" i="7"/>
  <c r="O32" i="18"/>
  <c r="O108" i="24"/>
  <c r="O86" i="21"/>
  <c r="X127" i="21"/>
  <c r="Z123" i="21"/>
  <c r="Y123" i="21"/>
  <c r="Y125" i="21"/>
  <c r="Y127" i="21"/>
  <c r="D23" i="10"/>
  <c r="D76" i="24"/>
  <c r="D54" i="21"/>
  <c r="J39" i="10"/>
  <c r="G53" i="24"/>
  <c r="G31" i="21"/>
  <c r="N9" i="9"/>
  <c r="P15" i="10"/>
  <c r="P37" i="10"/>
  <c r="K38" i="7"/>
  <c r="Y39" i="7"/>
  <c r="E38" i="15"/>
  <c r="P20" i="7"/>
  <c r="P9" i="15"/>
  <c r="E9" i="15"/>
  <c r="L9" i="15"/>
  <c r="X8" i="7"/>
  <c r="J32" i="17"/>
  <c r="J131" i="24"/>
  <c r="J109" i="21"/>
  <c r="Q11" i="10"/>
  <c r="T7" i="10"/>
  <c r="H30" i="15"/>
  <c r="C30" i="15"/>
  <c r="S30" i="15"/>
  <c r="D18" i="15"/>
  <c r="W10" i="7"/>
  <c r="L33" i="17"/>
  <c r="L132" i="24"/>
  <c r="L110" i="21"/>
  <c r="L36" i="7"/>
  <c r="K35" i="7"/>
  <c r="K22" i="7"/>
  <c r="H19" i="15"/>
  <c r="X11" i="10"/>
  <c r="C54" i="15"/>
  <c r="S54" i="15"/>
  <c r="J24" i="9"/>
  <c r="J9" i="21"/>
  <c r="J31" i="24"/>
  <c r="E36" i="7"/>
  <c r="Q11" i="7"/>
  <c r="Q13" i="7"/>
  <c r="Y147" i="24"/>
  <c r="Y145" i="24"/>
  <c r="Y149" i="24"/>
  <c r="W149" i="24"/>
  <c r="Z147" i="24"/>
  <c r="Y27" i="20"/>
  <c r="H156" i="24"/>
  <c r="H161" i="24"/>
  <c r="H162" i="24"/>
  <c r="H134" i="21"/>
  <c r="H139" i="21"/>
  <c r="H140" i="21"/>
  <c r="E8" i="10"/>
  <c r="Y58" i="10"/>
  <c r="Y59" i="10"/>
  <c r="Y60" i="10"/>
  <c r="Y61" i="10"/>
  <c r="Y62" i="10"/>
  <c r="Y63" i="10"/>
  <c r="Y64" i="10"/>
  <c r="Y65" i="10"/>
  <c r="Y66" i="10"/>
  <c r="Y67" i="10"/>
  <c r="Y68" i="10"/>
  <c r="Y69" i="10"/>
  <c r="R45" i="10"/>
  <c r="R58" i="10"/>
  <c r="J24" i="7"/>
  <c r="J54" i="24"/>
  <c r="J32" i="21"/>
  <c r="E10" i="9"/>
  <c r="Q10" i="9"/>
  <c r="R47" i="9"/>
  <c r="R60" i="9"/>
  <c r="W10" i="10"/>
  <c r="D19" i="15"/>
  <c r="G32" i="18"/>
  <c r="G108" i="24"/>
  <c r="G86" i="21"/>
  <c r="E23" i="7"/>
  <c r="E53" i="24"/>
  <c r="E31" i="21"/>
  <c r="O14" i="7"/>
  <c r="O16" i="7"/>
  <c r="O37" i="7"/>
  <c r="C37" i="7"/>
  <c r="C38" i="7"/>
  <c r="C39" i="7"/>
  <c r="K31" i="18"/>
  <c r="K107" i="24"/>
  <c r="K114" i="24"/>
  <c r="K85" i="21"/>
  <c r="K92" i="21"/>
  <c r="P10" i="10"/>
  <c r="P35" i="10"/>
  <c r="P22" i="10"/>
  <c r="G54" i="24"/>
  <c r="G32" i="21"/>
  <c r="N35" i="7"/>
  <c r="N22" i="7"/>
  <c r="F38" i="15"/>
  <c r="N30" i="18"/>
  <c r="N106" i="24"/>
  <c r="N84" i="21"/>
  <c r="Q32" i="20"/>
  <c r="Q154" i="24"/>
  <c r="Q132" i="21"/>
  <c r="Y28" i="20"/>
  <c r="K156" i="24"/>
  <c r="K161" i="24"/>
  <c r="K162" i="24"/>
  <c r="K134" i="21"/>
  <c r="K139" i="21"/>
  <c r="K140" i="21"/>
  <c r="M39" i="10"/>
  <c r="W8" i="9"/>
  <c r="D8" i="15"/>
  <c r="C23" i="9"/>
  <c r="H38" i="9"/>
  <c r="K36" i="7"/>
  <c r="F9" i="15"/>
  <c r="Y8" i="7"/>
  <c r="G18" i="15"/>
  <c r="W11" i="7"/>
  <c r="Q15" i="10"/>
  <c r="Q19" i="15"/>
  <c r="Y9" i="10"/>
  <c r="C30" i="24"/>
  <c r="C8" i="21"/>
  <c r="Q29" i="17"/>
  <c r="Q128" i="24"/>
  <c r="Q106" i="21"/>
  <c r="I131" i="24"/>
  <c r="I109" i="21"/>
  <c r="I32" i="17"/>
  <c r="I35" i="10"/>
  <c r="I22" i="10"/>
  <c r="I23" i="10"/>
  <c r="G36" i="7"/>
  <c r="O17" i="10"/>
  <c r="O38" i="10"/>
  <c r="C38" i="10"/>
  <c r="W37" i="10"/>
  <c r="O19" i="7"/>
  <c r="T19" i="7"/>
  <c r="S50" i="15"/>
  <c r="L39" i="10"/>
  <c r="H38" i="10"/>
  <c r="Y38" i="10"/>
  <c r="E19" i="15"/>
  <c r="L19" i="15"/>
  <c r="X10" i="10"/>
  <c r="H31" i="17"/>
  <c r="H130" i="24"/>
  <c r="H137" i="24"/>
  <c r="H108" i="21"/>
  <c r="H115" i="21"/>
  <c r="E14" i="7"/>
  <c r="R51" i="7"/>
  <c r="W9" i="7"/>
  <c r="E31" i="17"/>
  <c r="E130" i="24"/>
  <c r="E137" i="24"/>
  <c r="E108" i="21"/>
  <c r="E115" i="21"/>
  <c r="P23" i="10"/>
  <c r="J23" i="10"/>
  <c r="J76" i="24"/>
  <c r="J54" i="21"/>
  <c r="O23" i="7"/>
  <c r="O24" i="7"/>
  <c r="G39" i="7"/>
  <c r="E15" i="9"/>
  <c r="Q15" i="9"/>
  <c r="R52" i="9"/>
  <c r="X41" i="10"/>
  <c r="I38" i="7"/>
  <c r="W39" i="7"/>
  <c r="S43" i="15"/>
  <c r="W9" i="9"/>
  <c r="G8" i="15"/>
  <c r="G13" i="15"/>
  <c r="M31" i="17"/>
  <c r="M130" i="24"/>
  <c r="M137" i="24"/>
  <c r="M108" i="21"/>
  <c r="M115" i="21"/>
  <c r="F32" i="17"/>
  <c r="F131" i="24"/>
  <c r="F109" i="21"/>
  <c r="H8" i="10"/>
  <c r="Y118" i="10"/>
  <c r="Y119" i="10"/>
  <c r="Y120" i="10"/>
  <c r="Y121" i="10"/>
  <c r="Y122" i="10"/>
  <c r="Y123" i="10"/>
  <c r="Y124" i="10"/>
  <c r="Y125" i="10"/>
  <c r="Y126" i="10"/>
  <c r="Y127" i="10"/>
  <c r="Y128" i="10"/>
  <c r="Y129" i="10"/>
  <c r="H23" i="7"/>
  <c r="H53" i="24"/>
  <c r="H31" i="21"/>
  <c r="T18" i="10"/>
  <c r="Q29" i="18"/>
  <c r="Q105" i="24"/>
  <c r="Q83" i="21"/>
  <c r="I35" i="7"/>
  <c r="I39" i="7"/>
  <c r="I22" i="7"/>
  <c r="E46" i="15"/>
  <c r="S46" i="15"/>
  <c r="M20" i="9"/>
  <c r="H17" i="15"/>
  <c r="P38" i="9"/>
  <c r="O17" i="9"/>
  <c r="O38" i="9"/>
  <c r="E30" i="24"/>
  <c r="E8" i="21"/>
  <c r="Q18" i="9"/>
  <c r="I31" i="24"/>
  <c r="I9" i="21"/>
  <c r="Y117" i="9"/>
  <c r="H20" i="9"/>
  <c r="N37" i="7"/>
  <c r="X11" i="7"/>
  <c r="N38" i="10"/>
  <c r="Y40" i="10"/>
  <c r="Q19" i="10"/>
  <c r="G30" i="24"/>
  <c r="G8" i="21"/>
  <c r="Z125" i="21"/>
  <c r="W127" i="21"/>
  <c r="F32" i="18"/>
  <c r="F108" i="24"/>
  <c r="F86" i="21"/>
  <c r="J32" i="18"/>
  <c r="J108" i="24"/>
  <c r="J86" i="21"/>
  <c r="E12" i="10"/>
  <c r="R49" i="10"/>
  <c r="O36" i="10"/>
  <c r="C35" i="10"/>
  <c r="O9" i="10"/>
  <c r="O8" i="10"/>
  <c r="C22" i="10"/>
  <c r="G24" i="7"/>
  <c r="F39" i="7"/>
  <c r="E14" i="9"/>
  <c r="R51" i="9"/>
  <c r="I38" i="10"/>
  <c r="W39" i="10"/>
  <c r="T17" i="7"/>
  <c r="W11" i="10"/>
  <c r="G19" i="15"/>
  <c r="O31" i="17"/>
  <c r="O130" i="24"/>
  <c r="O137" i="24"/>
  <c r="O108" i="21"/>
  <c r="O115" i="21"/>
  <c r="D53" i="24"/>
  <c r="D31" i="21"/>
  <c r="M23" i="7"/>
  <c r="M53" i="24"/>
  <c r="M31" i="21"/>
  <c r="P20" i="10"/>
  <c r="P10" i="15"/>
  <c r="E10" i="15"/>
  <c r="L10" i="15"/>
  <c r="X8" i="10"/>
  <c r="L32" i="18"/>
  <c r="L108" i="24"/>
  <c r="L86" i="21"/>
  <c r="G23" i="10"/>
  <c r="G76" i="24"/>
  <c r="G54" i="21"/>
  <c r="S49" i="15"/>
  <c r="X149" i="24"/>
  <c r="Z145" i="24"/>
  <c r="C32" i="18"/>
  <c r="C108" i="24"/>
  <c r="C86" i="21"/>
  <c r="D35" i="10"/>
  <c r="D39" i="10"/>
  <c r="P12" i="7"/>
  <c r="O11" i="7"/>
  <c r="O36" i="7"/>
  <c r="C53" i="24"/>
  <c r="C31" i="21"/>
  <c r="L22" i="7"/>
  <c r="L35" i="7"/>
  <c r="K8" i="9"/>
  <c r="Y148" i="9"/>
  <c r="Y149" i="9"/>
  <c r="Y150" i="9"/>
  <c r="Y151" i="9"/>
  <c r="Y152" i="9"/>
  <c r="Y153" i="9"/>
  <c r="Y154" i="9"/>
  <c r="Y155" i="9"/>
  <c r="Y156" i="9"/>
  <c r="Y157" i="9"/>
  <c r="Y158" i="9"/>
  <c r="Y159" i="9"/>
  <c r="O18" i="7"/>
  <c r="W37" i="7"/>
  <c r="W41" i="7"/>
  <c r="O17" i="7"/>
  <c r="O38" i="7"/>
  <c r="L38" i="15"/>
  <c r="E31" i="18"/>
  <c r="E107" i="24"/>
  <c r="E114" i="24"/>
  <c r="E85" i="21"/>
  <c r="E92" i="21"/>
  <c r="P36" i="7"/>
  <c r="M35" i="9"/>
  <c r="M22" i="9"/>
  <c r="J38" i="7"/>
  <c r="X39" i="7"/>
  <c r="X41" i="7"/>
  <c r="D38" i="15"/>
  <c r="I32" i="18"/>
  <c r="I108" i="24"/>
  <c r="I86" i="21"/>
  <c r="P31" i="17"/>
  <c r="P130" i="24"/>
  <c r="P137" i="24"/>
  <c r="P108" i="21"/>
  <c r="P115" i="21"/>
  <c r="M23" i="10"/>
  <c r="N36" i="7"/>
  <c r="Y60" i="9"/>
  <c r="Y61" i="9"/>
  <c r="Y62" i="9"/>
  <c r="Y63" i="9"/>
  <c r="Y64" i="9"/>
  <c r="Y65" i="9"/>
  <c r="Y66" i="9"/>
  <c r="D24" i="9"/>
  <c r="D31" i="24"/>
  <c r="D9" i="21"/>
  <c r="Y147" i="9"/>
  <c r="K20" i="9"/>
  <c r="X10" i="9"/>
  <c r="E17" i="15"/>
  <c r="X8" i="9"/>
  <c r="E8" i="15"/>
  <c r="D39" i="9"/>
  <c r="W11" i="9"/>
  <c r="G17" i="15"/>
  <c r="L39" i="9"/>
  <c r="X11" i="9"/>
  <c r="X12" i="9"/>
  <c r="X20" i="9"/>
  <c r="Y11" i="9"/>
  <c r="I17" i="15"/>
  <c r="M39" i="9"/>
  <c r="B21" i="15"/>
  <c r="B17" i="15"/>
  <c r="B18" i="15"/>
  <c r="B19" i="15"/>
  <c r="B20" i="15"/>
  <c r="B11" i="15"/>
  <c r="B12" i="15"/>
  <c r="B9" i="15"/>
  <c r="B10" i="15"/>
  <c r="B26" i="15"/>
  <c r="B33" i="15"/>
  <c r="B37" i="15"/>
  <c r="B44" i="15"/>
  <c r="B50" i="15"/>
  <c r="B25" i="15"/>
  <c r="B29" i="15"/>
  <c r="B36" i="15"/>
  <c r="B43" i="15"/>
  <c r="B51" i="15"/>
  <c r="B28" i="15"/>
  <c r="B35" i="15"/>
  <c r="B42" i="15"/>
  <c r="B49" i="15"/>
  <c r="B52" i="15"/>
  <c r="B27" i="15"/>
  <c r="B34" i="15"/>
  <c r="B41" i="15"/>
  <c r="B45" i="15"/>
  <c r="B53" i="15"/>
  <c r="B8" i="15"/>
  <c r="J39" i="9"/>
  <c r="W39" i="9"/>
  <c r="W41" i="9"/>
  <c r="I39" i="9"/>
  <c r="G39" i="9"/>
  <c r="X38" i="9"/>
  <c r="X41" i="9"/>
  <c r="C39" i="9"/>
  <c r="H39" i="9"/>
  <c r="Y38" i="9"/>
  <c r="G23" i="9"/>
  <c r="H24" i="9"/>
  <c r="K37" i="10"/>
  <c r="Y92" i="10"/>
  <c r="Y93" i="10"/>
  <c r="Y94" i="10"/>
  <c r="Y95" i="10"/>
  <c r="Y96" i="10"/>
  <c r="Y97" i="10"/>
  <c r="Y98" i="10"/>
  <c r="Y99" i="10"/>
  <c r="O14" i="10"/>
  <c r="C37" i="10"/>
  <c r="Y8" i="10"/>
  <c r="Q20" i="10"/>
  <c r="Q10" i="15"/>
  <c r="O20" i="10"/>
  <c r="O10" i="15"/>
  <c r="W8" i="10"/>
  <c r="W12" i="10"/>
  <c r="W20" i="10"/>
  <c r="E14" i="10"/>
  <c r="R51" i="10"/>
  <c r="R56" i="10"/>
  <c r="Y178" i="10"/>
  <c r="Y179" i="10"/>
  <c r="Y180" i="10"/>
  <c r="Y181" i="10"/>
  <c r="Y182" i="10"/>
  <c r="Y183" i="10"/>
  <c r="Y184" i="10"/>
  <c r="Y185" i="10"/>
  <c r="Y186" i="10"/>
  <c r="Y187" i="10"/>
  <c r="Y188" i="10"/>
  <c r="Y189" i="10"/>
  <c r="R52" i="10"/>
  <c r="R57" i="10"/>
  <c r="Y177" i="7"/>
  <c r="N20" i="7"/>
  <c r="R47" i="7"/>
  <c r="R60" i="7"/>
  <c r="Y147" i="7"/>
  <c r="K20" i="7"/>
  <c r="Y60" i="7"/>
  <c r="Y61" i="7"/>
  <c r="Y62" i="7"/>
  <c r="Y63" i="7"/>
  <c r="Y64" i="7"/>
  <c r="Y65" i="7"/>
  <c r="Y66" i="7"/>
  <c r="Y67" i="7"/>
  <c r="Y68" i="7"/>
  <c r="Y69" i="7"/>
  <c r="R48" i="7"/>
  <c r="R61" i="7"/>
  <c r="R62" i="7"/>
  <c r="Y180" i="7"/>
  <c r="Y181" i="7"/>
  <c r="Y182" i="7"/>
  <c r="Y183" i="7"/>
  <c r="Y184" i="7"/>
  <c r="Y185" i="7"/>
  <c r="Y186" i="7"/>
  <c r="Y187" i="7"/>
  <c r="Y188" i="7"/>
  <c r="Y189" i="7"/>
  <c r="Y120" i="7"/>
  <c r="Y121" i="7"/>
  <c r="Y122" i="7"/>
  <c r="Y123" i="7"/>
  <c r="Y124" i="7"/>
  <c r="Y125" i="7"/>
  <c r="Y126" i="7"/>
  <c r="Y127" i="7"/>
  <c r="Y128" i="7"/>
  <c r="Y129" i="7"/>
  <c r="R50" i="7"/>
  <c r="R57" i="7"/>
  <c r="B7" i="9"/>
  <c r="B164" i="9"/>
  <c r="O22" i="9"/>
  <c r="O35" i="9"/>
  <c r="O39" i="9"/>
  <c r="L23" i="9"/>
  <c r="I24" i="9"/>
  <c r="B74" i="9"/>
  <c r="B134" i="9"/>
  <c r="B104" i="9"/>
  <c r="C24" i="9"/>
  <c r="E23" i="9"/>
  <c r="O20" i="9"/>
  <c r="O8" i="15"/>
  <c r="O13" i="15"/>
  <c r="E17" i="9"/>
  <c r="Y67" i="9"/>
  <c r="Y68" i="9"/>
  <c r="Y69" i="9"/>
  <c r="R54" i="9"/>
  <c r="Q16" i="9"/>
  <c r="P16" i="9"/>
  <c r="P37" i="9"/>
  <c r="P39" i="9"/>
  <c r="P20" i="9"/>
  <c r="P8" i="15"/>
  <c r="P13" i="15"/>
  <c r="I24" i="10"/>
  <c r="I77" i="24"/>
  <c r="I55" i="21"/>
  <c r="I18" i="15"/>
  <c r="S18" i="15"/>
  <c r="Y11" i="7"/>
  <c r="D25" i="9"/>
  <c r="D32" i="24"/>
  <c r="D43" i="24"/>
  <c r="D10" i="21"/>
  <c r="D21" i="21"/>
  <c r="I39" i="10"/>
  <c r="Y9" i="9"/>
  <c r="I8" i="15"/>
  <c r="H35" i="10"/>
  <c r="H39" i="10"/>
  <c r="H22" i="10"/>
  <c r="E32" i="17"/>
  <c r="E131" i="24"/>
  <c r="E109" i="21"/>
  <c r="W41" i="10"/>
  <c r="Q20" i="7"/>
  <c r="Q9" i="15"/>
  <c r="K8" i="15"/>
  <c r="K13" i="15"/>
  <c r="D13" i="15"/>
  <c r="Q33" i="20"/>
  <c r="Q155" i="24"/>
  <c r="Q133" i="21"/>
  <c r="E24" i="7"/>
  <c r="E54" i="24"/>
  <c r="E32" i="21"/>
  <c r="N31" i="17"/>
  <c r="N130" i="24"/>
  <c r="N137" i="24"/>
  <c r="N108" i="21"/>
  <c r="N115" i="21"/>
  <c r="E38" i="10"/>
  <c r="Y37" i="10"/>
  <c r="Y41" i="10"/>
  <c r="Q17" i="10"/>
  <c r="Q38" i="10"/>
  <c r="W12" i="7"/>
  <c r="W20" i="7"/>
  <c r="M33" i="18"/>
  <c r="M109" i="24"/>
  <c r="M87" i="21"/>
  <c r="B164" i="7"/>
  <c r="B104" i="7"/>
  <c r="B74" i="7"/>
  <c r="B134" i="7"/>
  <c r="B44" i="7"/>
  <c r="E35" i="9"/>
  <c r="C32" i="24"/>
  <c r="C43" i="24"/>
  <c r="C10" i="21"/>
  <c r="C21" i="21"/>
  <c r="O30" i="24"/>
  <c r="O8" i="21"/>
  <c r="C76" i="24"/>
  <c r="C54" i="21"/>
  <c r="J33" i="18"/>
  <c r="J109" i="24"/>
  <c r="J87" i="21"/>
  <c r="O25" i="7"/>
  <c r="O55" i="24"/>
  <c r="O66" i="24"/>
  <c r="O33" i="21"/>
  <c r="O44" i="21"/>
  <c r="P24" i="10"/>
  <c r="P77" i="24"/>
  <c r="P55" i="21"/>
  <c r="Q30" i="17"/>
  <c r="Q129" i="24"/>
  <c r="Q107" i="21"/>
  <c r="K19" i="15"/>
  <c r="B7" i="10"/>
  <c r="B74" i="10"/>
  <c r="B44" i="10"/>
  <c r="B134" i="10"/>
  <c r="B164" i="10"/>
  <c r="B104" i="10"/>
  <c r="P32" i="18"/>
  <c r="P108" i="24"/>
  <c r="P86" i="21"/>
  <c r="F24" i="7"/>
  <c r="F54" i="24"/>
  <c r="F32" i="21"/>
  <c r="K22" i="10"/>
  <c r="K23" i="10"/>
  <c r="X12" i="10"/>
  <c r="X20" i="10"/>
  <c r="Q11" i="9"/>
  <c r="Q36" i="9"/>
  <c r="E36" i="9"/>
  <c r="D33" i="18"/>
  <c r="D109" i="24"/>
  <c r="D87" i="21"/>
  <c r="N22" i="9"/>
  <c r="N35" i="9"/>
  <c r="N39" i="9"/>
  <c r="Y10" i="10"/>
  <c r="F19" i="15"/>
  <c r="F23" i="10"/>
  <c r="F76" i="24"/>
  <c r="F54" i="21"/>
  <c r="K31" i="17"/>
  <c r="K130" i="24"/>
  <c r="K137" i="24"/>
  <c r="K108" i="21"/>
  <c r="K115" i="21"/>
  <c r="O39" i="7"/>
  <c r="P39" i="7"/>
  <c r="G33" i="17"/>
  <c r="G132" i="24"/>
  <c r="G110" i="21"/>
  <c r="R59" i="10"/>
  <c r="R60" i="10"/>
  <c r="R61" i="10"/>
  <c r="R62" i="10"/>
  <c r="R63" i="10"/>
  <c r="R64" i="10"/>
  <c r="R65" i="10"/>
  <c r="R66" i="10"/>
  <c r="R67" i="10"/>
  <c r="R68" i="10"/>
  <c r="R69" i="10"/>
  <c r="E20" i="9"/>
  <c r="I10" i="21"/>
  <c r="I21" i="21"/>
  <c r="I32" i="24"/>
  <c r="I43" i="24"/>
  <c r="F18" i="15"/>
  <c r="Y10" i="7"/>
  <c r="P32" i="17"/>
  <c r="P131" i="24"/>
  <c r="P109" i="21"/>
  <c r="I33" i="18"/>
  <c r="I109" i="24"/>
  <c r="I87" i="21"/>
  <c r="M23" i="9"/>
  <c r="M30" i="24"/>
  <c r="M8" i="21"/>
  <c r="S38" i="15"/>
  <c r="L39" i="7"/>
  <c r="O54" i="24"/>
  <c r="O32" i="21"/>
  <c r="C33" i="18"/>
  <c r="C109" i="24"/>
  <c r="C87" i="21"/>
  <c r="G24" i="10"/>
  <c r="G77" i="24"/>
  <c r="G55" i="21"/>
  <c r="L33" i="18"/>
  <c r="L109" i="24"/>
  <c r="L87" i="21"/>
  <c r="M24" i="7"/>
  <c r="M54" i="24"/>
  <c r="M32" i="21"/>
  <c r="E37" i="9"/>
  <c r="Q14" i="9"/>
  <c r="Q37" i="9"/>
  <c r="O22" i="10"/>
  <c r="O35" i="10"/>
  <c r="I23" i="7"/>
  <c r="I53" i="24"/>
  <c r="I31" i="21"/>
  <c r="Q30" i="18"/>
  <c r="Q106" i="24"/>
  <c r="Q84" i="21"/>
  <c r="H24" i="7"/>
  <c r="H54" i="24"/>
  <c r="H32" i="21"/>
  <c r="M32" i="17"/>
  <c r="M131" i="24"/>
  <c r="M109" i="21"/>
  <c r="J39" i="7"/>
  <c r="Y12" i="7"/>
  <c r="Y20" i="7"/>
  <c r="N23" i="7"/>
  <c r="N53" i="24"/>
  <c r="N31" i="21"/>
  <c r="P76" i="24"/>
  <c r="P54" i="21"/>
  <c r="K32" i="18"/>
  <c r="K108" i="24"/>
  <c r="K86" i="21"/>
  <c r="Q8" i="10"/>
  <c r="E22" i="10"/>
  <c r="E35" i="10"/>
  <c r="Q36" i="7"/>
  <c r="Q14" i="7"/>
  <c r="Q37" i="7"/>
  <c r="Q17" i="7"/>
  <c r="Q38" i="7"/>
  <c r="Q39" i="7"/>
  <c r="J25" i="9"/>
  <c r="J32" i="24"/>
  <c r="J43" i="24"/>
  <c r="J10" i="21"/>
  <c r="J21" i="21"/>
  <c r="K53" i="24"/>
  <c r="K31" i="21"/>
  <c r="Q12" i="10"/>
  <c r="Q36" i="10"/>
  <c r="J33" i="17"/>
  <c r="J132" i="24"/>
  <c r="J110" i="21"/>
  <c r="D33" i="17"/>
  <c r="D132" i="24"/>
  <c r="D110" i="21"/>
  <c r="W26" i="17"/>
  <c r="C133" i="24"/>
  <c r="C138" i="24"/>
  <c r="C139" i="24"/>
  <c r="W122" i="24"/>
  <c r="C111" i="21"/>
  <c r="C116" i="21"/>
  <c r="C117" i="21"/>
  <c r="W100" i="21"/>
  <c r="N23" i="10"/>
  <c r="N76" i="24"/>
  <c r="N54" i="21"/>
  <c r="K23" i="7"/>
  <c r="Y29" i="20"/>
  <c r="N156" i="24"/>
  <c r="N161" i="24"/>
  <c r="N162" i="24"/>
  <c r="N134" i="21"/>
  <c r="N139" i="21"/>
  <c r="N140" i="21"/>
  <c r="E38" i="7"/>
  <c r="Y37" i="7"/>
  <c r="Y41" i="7"/>
  <c r="O53" i="24"/>
  <c r="O31" i="21"/>
  <c r="P23" i="7"/>
  <c r="P53" i="24"/>
  <c r="P31" i="21"/>
  <c r="D25" i="7"/>
  <c r="D55" i="24"/>
  <c r="D66" i="24"/>
  <c r="D33" i="21"/>
  <c r="D44" i="21"/>
  <c r="R61" i="9"/>
  <c r="R62" i="9"/>
  <c r="R63" i="9"/>
  <c r="R64" i="9"/>
  <c r="R65" i="9"/>
  <c r="R66" i="9"/>
  <c r="R67" i="9"/>
  <c r="R68" i="9"/>
  <c r="R69" i="9"/>
  <c r="E9" i="21"/>
  <c r="E31" i="24"/>
  <c r="L9" i="21"/>
  <c r="L31" i="24"/>
  <c r="H32" i="24"/>
  <c r="H43" i="24"/>
  <c r="H10" i="21"/>
  <c r="H21" i="21"/>
  <c r="G55" i="24"/>
  <c r="G66" i="24"/>
  <c r="G33" i="21"/>
  <c r="G44" i="21"/>
  <c r="G25" i="7"/>
  <c r="F33" i="18"/>
  <c r="F109" i="24"/>
  <c r="F87" i="21"/>
  <c r="J24" i="10"/>
  <c r="J77" i="24"/>
  <c r="J55" i="21"/>
  <c r="E37" i="7"/>
  <c r="I76" i="24"/>
  <c r="I54" i="21"/>
  <c r="N31" i="18"/>
  <c r="N107" i="24"/>
  <c r="N114" i="24"/>
  <c r="N85" i="21"/>
  <c r="N92" i="21"/>
  <c r="W29" i="17"/>
  <c r="L133" i="24"/>
  <c r="L138" i="24"/>
  <c r="L139" i="24"/>
  <c r="W125" i="24"/>
  <c r="L111" i="21"/>
  <c r="L116" i="21"/>
  <c r="L117" i="21"/>
  <c r="W103" i="21"/>
  <c r="Q9" i="9"/>
  <c r="P8" i="21"/>
  <c r="P30" i="24"/>
  <c r="Y12" i="10"/>
  <c r="Y20" i="10"/>
  <c r="E32" i="18"/>
  <c r="E108" i="24"/>
  <c r="E86" i="21"/>
  <c r="K35" i="9"/>
  <c r="K39" i="9"/>
  <c r="K22" i="9"/>
  <c r="Q8" i="9"/>
  <c r="E36" i="10"/>
  <c r="C39" i="10"/>
  <c r="G31" i="24"/>
  <c r="G9" i="21"/>
  <c r="W12" i="9"/>
  <c r="W20" i="9"/>
  <c r="E22" i="15"/>
  <c r="M24" i="10"/>
  <c r="M77" i="24"/>
  <c r="M55" i="21"/>
  <c r="L53" i="24"/>
  <c r="L31" i="21"/>
  <c r="L23" i="7"/>
  <c r="O32" i="17"/>
  <c r="O131" i="24"/>
  <c r="O109" i="21"/>
  <c r="C23" i="10"/>
  <c r="F33" i="17"/>
  <c r="F132" i="24"/>
  <c r="F110" i="21"/>
  <c r="H32" i="17"/>
  <c r="H131" i="24"/>
  <c r="H109" i="21"/>
  <c r="I33" i="17"/>
  <c r="I132" i="24"/>
  <c r="I110" i="21"/>
  <c r="P18" i="15"/>
  <c r="M9" i="15"/>
  <c r="C31" i="24"/>
  <c r="C9" i="21"/>
  <c r="N39" i="7"/>
  <c r="P39" i="10"/>
  <c r="G33" i="18"/>
  <c r="G109" i="24"/>
  <c r="G87" i="21"/>
  <c r="J25" i="7"/>
  <c r="J55" i="24"/>
  <c r="J66" i="24"/>
  <c r="J33" i="21"/>
  <c r="J44" i="21"/>
  <c r="K39" i="7"/>
  <c r="K18" i="15"/>
  <c r="X12" i="7"/>
  <c r="X20" i="7"/>
  <c r="D24" i="10"/>
  <c r="D77" i="24"/>
  <c r="D55" i="21"/>
  <c r="O33" i="18"/>
  <c r="O109" i="24"/>
  <c r="O87" i="21"/>
  <c r="L24" i="10"/>
  <c r="L77" i="24"/>
  <c r="L55" i="21"/>
  <c r="D22" i="15"/>
  <c r="K35" i="10"/>
  <c r="K39" i="10"/>
  <c r="N39" i="10"/>
  <c r="F32" i="24"/>
  <c r="F43" i="24"/>
  <c r="F10" i="21"/>
  <c r="F21" i="21"/>
  <c r="F25" i="9"/>
  <c r="H32" i="18"/>
  <c r="H108" i="24"/>
  <c r="H86" i="21"/>
  <c r="Q9" i="10"/>
  <c r="Y26" i="20"/>
  <c r="Y30" i="20"/>
  <c r="E156" i="24"/>
  <c r="E161" i="24"/>
  <c r="E162" i="24"/>
  <c r="E134" i="21"/>
  <c r="E139" i="21"/>
  <c r="E140" i="21"/>
  <c r="Q23" i="7"/>
  <c r="Q53" i="24"/>
  <c r="Q31" i="21"/>
  <c r="C25" i="7"/>
  <c r="C55" i="24"/>
  <c r="C66" i="24"/>
  <c r="C33" i="21"/>
  <c r="C44" i="21"/>
  <c r="P23" i="9"/>
  <c r="Y10" i="9"/>
  <c r="F17" i="15"/>
  <c r="M17" i="15"/>
  <c r="E13" i="15"/>
  <c r="L8" i="15"/>
  <c r="L13" i="15"/>
  <c r="Y8" i="9"/>
  <c r="Y12" i="9"/>
  <c r="Y20" i="9"/>
  <c r="F8" i="15"/>
  <c r="G22" i="15"/>
  <c r="K17" i="15"/>
  <c r="S17" i="15"/>
  <c r="S22" i="15"/>
  <c r="I22" i="15"/>
  <c r="H22" i="15"/>
  <c r="L17" i="15"/>
  <c r="L22" i="15"/>
  <c r="Q17" i="9"/>
  <c r="Q38" i="9"/>
  <c r="E38" i="9"/>
  <c r="H25" i="9"/>
  <c r="G24" i="9"/>
  <c r="O37" i="10"/>
  <c r="Q14" i="10"/>
  <c r="E37" i="10"/>
  <c r="R63" i="7"/>
  <c r="R64" i="7"/>
  <c r="R65" i="7"/>
  <c r="R66" i="7"/>
  <c r="R67" i="7"/>
  <c r="R68" i="7"/>
  <c r="R69" i="7"/>
  <c r="O23" i="9"/>
  <c r="L24" i="9"/>
  <c r="I25" i="9"/>
  <c r="E24" i="9"/>
  <c r="C25" i="9"/>
  <c r="Q20" i="9"/>
  <c r="Q8" i="15"/>
  <c r="Q13" i="15"/>
  <c r="G32" i="24"/>
  <c r="G43" i="24"/>
  <c r="G10" i="21"/>
  <c r="G21" i="21"/>
  <c r="Q24" i="7"/>
  <c r="Q54" i="24"/>
  <c r="Q32" i="21"/>
  <c r="F33" i="24"/>
  <c r="F11" i="21"/>
  <c r="F26" i="9"/>
  <c r="Q22" i="9"/>
  <c r="Q23" i="9"/>
  <c r="D111" i="21"/>
  <c r="D116" i="21"/>
  <c r="D117" i="21"/>
  <c r="X100" i="21"/>
  <c r="Y100" i="21"/>
  <c r="Q31" i="18"/>
  <c r="Q107" i="24"/>
  <c r="Q114" i="24"/>
  <c r="Q85" i="21"/>
  <c r="Q92" i="21"/>
  <c r="W26" i="18"/>
  <c r="C110" i="24"/>
  <c r="C115" i="24"/>
  <c r="C116" i="24"/>
  <c r="W99" i="24"/>
  <c r="C88" i="21"/>
  <c r="C93" i="21"/>
  <c r="C94" i="21"/>
  <c r="W77" i="21"/>
  <c r="X26" i="18"/>
  <c r="D110" i="24"/>
  <c r="D115" i="24"/>
  <c r="D116" i="24"/>
  <c r="X99" i="24"/>
  <c r="D88" i="21"/>
  <c r="D93" i="21"/>
  <c r="D94" i="21"/>
  <c r="X77" i="21"/>
  <c r="G88" i="21"/>
  <c r="G93" i="21"/>
  <c r="G94" i="21"/>
  <c r="X78" i="21"/>
  <c r="J88" i="21"/>
  <c r="J93" i="21"/>
  <c r="J94" i="21"/>
  <c r="X79" i="21"/>
  <c r="M88" i="21"/>
  <c r="M93" i="21"/>
  <c r="M94" i="21"/>
  <c r="X80" i="21"/>
  <c r="X81" i="21"/>
  <c r="P25" i="10"/>
  <c r="P78" i="24"/>
  <c r="P89" i="24"/>
  <c r="P56" i="21"/>
  <c r="P67" i="21"/>
  <c r="E25" i="7"/>
  <c r="E55" i="24"/>
  <c r="E66" i="24"/>
  <c r="E33" i="21"/>
  <c r="E44" i="21"/>
  <c r="Q156" i="24"/>
  <c r="Q161" i="24"/>
  <c r="Q162" i="24"/>
  <c r="Q134" i="21"/>
  <c r="Q139" i="21"/>
  <c r="Q140" i="21"/>
  <c r="H23" i="10"/>
  <c r="H76" i="24"/>
  <c r="H54" i="21"/>
  <c r="D33" i="24"/>
  <c r="D11" i="21"/>
  <c r="D26" i="9"/>
  <c r="E32" i="24"/>
  <c r="E43" i="24"/>
  <c r="E10" i="21"/>
  <c r="E21" i="21"/>
  <c r="C26" i="7"/>
  <c r="C56" i="24"/>
  <c r="C34" i="21"/>
  <c r="M25" i="10"/>
  <c r="M78" i="24"/>
  <c r="M89" i="24"/>
  <c r="M56" i="21"/>
  <c r="M67" i="21"/>
  <c r="W27" i="18"/>
  <c r="F110" i="24"/>
  <c r="F115" i="24"/>
  <c r="F116" i="24"/>
  <c r="W100" i="24"/>
  <c r="G110" i="24"/>
  <c r="G115" i="24"/>
  <c r="G116" i="24"/>
  <c r="X100" i="24"/>
  <c r="Y100" i="24"/>
  <c r="F88" i="21"/>
  <c r="F93" i="21"/>
  <c r="F94" i="21"/>
  <c r="W78" i="21"/>
  <c r="D133" i="24"/>
  <c r="D138" i="24"/>
  <c r="D139" i="24"/>
  <c r="X122" i="24"/>
  <c r="Y122" i="24"/>
  <c r="F133" i="24"/>
  <c r="F138" i="24"/>
  <c r="F139" i="24"/>
  <c r="W123" i="24"/>
  <c r="I133" i="24"/>
  <c r="I138" i="24"/>
  <c r="I139" i="24"/>
  <c r="W124" i="24"/>
  <c r="W126" i="24"/>
  <c r="X26" i="17"/>
  <c r="O76" i="24"/>
  <c r="O54" i="21"/>
  <c r="P33" i="17"/>
  <c r="P132" i="24"/>
  <c r="P110" i="21"/>
  <c r="F24" i="10"/>
  <c r="F77" i="24"/>
  <c r="F55" i="21"/>
  <c r="N30" i="24"/>
  <c r="N8" i="21"/>
  <c r="Q31" i="17"/>
  <c r="Q130" i="24"/>
  <c r="Q137" i="24"/>
  <c r="Q108" i="21"/>
  <c r="Q115" i="21"/>
  <c r="N32" i="17"/>
  <c r="N131" i="24"/>
  <c r="N109" i="21"/>
  <c r="O23" i="10"/>
  <c r="I33" i="24"/>
  <c r="I11" i="21"/>
  <c r="O31" i="24"/>
  <c r="O9" i="21"/>
  <c r="K22" i="15"/>
  <c r="P9" i="21"/>
  <c r="P31" i="24"/>
  <c r="P24" i="9"/>
  <c r="L25" i="10"/>
  <c r="L78" i="24"/>
  <c r="L89" i="24"/>
  <c r="L56" i="21"/>
  <c r="L67" i="21"/>
  <c r="J26" i="7"/>
  <c r="J56" i="24"/>
  <c r="J34" i="21"/>
  <c r="X27" i="18"/>
  <c r="H33" i="17"/>
  <c r="H132" i="24"/>
  <c r="H110" i="21"/>
  <c r="W27" i="17"/>
  <c r="F111" i="21"/>
  <c r="F116" i="21"/>
  <c r="F117" i="21"/>
  <c r="W101" i="21"/>
  <c r="O33" i="17"/>
  <c r="O132" i="24"/>
  <c r="O110" i="21"/>
  <c r="K8" i="21"/>
  <c r="K30" i="24"/>
  <c r="K23" i="9"/>
  <c r="E33" i="18"/>
  <c r="E109" i="24"/>
  <c r="E87" i="21"/>
  <c r="N32" i="18"/>
  <c r="N108" i="24"/>
  <c r="N86" i="21"/>
  <c r="G56" i="24"/>
  <c r="G34" i="21"/>
  <c r="G26" i="7"/>
  <c r="E23" i="10"/>
  <c r="E76" i="24"/>
  <c r="E54" i="21"/>
  <c r="K33" i="18"/>
  <c r="K109" i="24"/>
  <c r="K87" i="21"/>
  <c r="M33" i="17"/>
  <c r="M132" i="24"/>
  <c r="M110" i="21"/>
  <c r="W29" i="18"/>
  <c r="L110" i="24"/>
  <c r="L115" i="24"/>
  <c r="L116" i="24"/>
  <c r="W102" i="24"/>
  <c r="L88" i="21"/>
  <c r="L93" i="21"/>
  <c r="L94" i="21"/>
  <c r="W80" i="21"/>
  <c r="Y80" i="21"/>
  <c r="W28" i="18"/>
  <c r="I110" i="24"/>
  <c r="I115" i="24"/>
  <c r="I116" i="24"/>
  <c r="W101" i="24"/>
  <c r="I88" i="21"/>
  <c r="I93" i="21"/>
  <c r="I94" i="21"/>
  <c r="W79" i="21"/>
  <c r="K32" i="17"/>
  <c r="K131" i="24"/>
  <c r="K109" i="21"/>
  <c r="M19" i="15"/>
  <c r="R19" i="15"/>
  <c r="P33" i="18"/>
  <c r="P109" i="24"/>
  <c r="P87" i="21"/>
  <c r="X28" i="18"/>
  <c r="J110" i="24"/>
  <c r="J115" i="24"/>
  <c r="J116" i="24"/>
  <c r="X101" i="24"/>
  <c r="Q17" i="15"/>
  <c r="Q22" i="15"/>
  <c r="I13" i="15"/>
  <c r="C33" i="24"/>
  <c r="C11" i="21"/>
  <c r="L32" i="24"/>
  <c r="L43" i="24"/>
  <c r="L10" i="21"/>
  <c r="L21" i="21"/>
  <c r="D25" i="10"/>
  <c r="D78" i="24"/>
  <c r="D89" i="24"/>
  <c r="D56" i="21"/>
  <c r="D67" i="21"/>
  <c r="D26" i="7"/>
  <c r="D56" i="24"/>
  <c r="D34" i="21"/>
  <c r="K24" i="7"/>
  <c r="K54" i="24"/>
  <c r="K32" i="21"/>
  <c r="X28" i="17"/>
  <c r="J133" i="24"/>
  <c r="J138" i="24"/>
  <c r="J139" i="24"/>
  <c r="X124" i="24"/>
  <c r="Y124" i="24"/>
  <c r="J111" i="21"/>
  <c r="J116" i="21"/>
  <c r="J117" i="21"/>
  <c r="X102" i="21"/>
  <c r="K24" i="10"/>
  <c r="K77" i="24"/>
  <c r="K55" i="21"/>
  <c r="E39" i="7"/>
  <c r="H11" i="21"/>
  <c r="H33" i="24"/>
  <c r="K76" i="24"/>
  <c r="K54" i="21"/>
  <c r="O110" i="24"/>
  <c r="O115" i="24"/>
  <c r="O116" i="24"/>
  <c r="O88" i="21"/>
  <c r="O93" i="21"/>
  <c r="O94" i="21"/>
  <c r="Q35" i="9"/>
  <c r="Q39" i="9"/>
  <c r="J25" i="10"/>
  <c r="J78" i="24"/>
  <c r="J89" i="24"/>
  <c r="J56" i="21"/>
  <c r="J67" i="21"/>
  <c r="H25" i="7"/>
  <c r="H55" i="24"/>
  <c r="H66" i="24"/>
  <c r="H33" i="21"/>
  <c r="H44" i="21"/>
  <c r="G25" i="10"/>
  <c r="G78" i="24"/>
  <c r="G89" i="24"/>
  <c r="G56" i="21"/>
  <c r="G67" i="21"/>
  <c r="E39" i="10"/>
  <c r="O39" i="10"/>
  <c r="H33" i="18"/>
  <c r="H109" i="24"/>
  <c r="H87" i="21"/>
  <c r="W28" i="17"/>
  <c r="W30" i="17"/>
  <c r="I111" i="21"/>
  <c r="I116" i="21"/>
  <c r="I117" i="21"/>
  <c r="W102" i="21"/>
  <c r="C24" i="10"/>
  <c r="C77" i="24"/>
  <c r="C55" i="21"/>
  <c r="L54" i="24"/>
  <c r="L32" i="21"/>
  <c r="L24" i="7"/>
  <c r="N23" i="9"/>
  <c r="P24" i="7"/>
  <c r="P54" i="24"/>
  <c r="P32" i="21"/>
  <c r="N24" i="10"/>
  <c r="N77" i="24"/>
  <c r="N55" i="21"/>
  <c r="J11" i="21"/>
  <c r="J33" i="24"/>
  <c r="J26" i="9"/>
  <c r="Q22" i="10"/>
  <c r="Q23" i="10"/>
  <c r="Q35" i="10"/>
  <c r="N24" i="7"/>
  <c r="N54" i="24"/>
  <c r="N32" i="21"/>
  <c r="I24" i="7"/>
  <c r="I54" i="24"/>
  <c r="I32" i="21"/>
  <c r="M25" i="7"/>
  <c r="M55" i="24"/>
  <c r="M66" i="24"/>
  <c r="M33" i="21"/>
  <c r="M44" i="21"/>
  <c r="M24" i="9"/>
  <c r="M31" i="24"/>
  <c r="M9" i="21"/>
  <c r="R18" i="15"/>
  <c r="M18" i="15"/>
  <c r="M22" i="15"/>
  <c r="X27" i="17"/>
  <c r="G133" i="24"/>
  <c r="G138" i="24"/>
  <c r="G139" i="24"/>
  <c r="X123" i="24"/>
  <c r="G111" i="21"/>
  <c r="G116" i="21"/>
  <c r="G117" i="21"/>
  <c r="X101" i="21"/>
  <c r="F25" i="7"/>
  <c r="F55" i="24"/>
  <c r="F66" i="24"/>
  <c r="F33" i="21"/>
  <c r="F44" i="21"/>
  <c r="O56" i="24"/>
  <c r="O34" i="21"/>
  <c r="O26" i="7"/>
  <c r="X29" i="18"/>
  <c r="M110" i="24"/>
  <c r="M115" i="24"/>
  <c r="M116" i="24"/>
  <c r="X102" i="24"/>
  <c r="E33" i="17"/>
  <c r="E132" i="24"/>
  <c r="E110" i="21"/>
  <c r="I25" i="10"/>
  <c r="I78" i="24"/>
  <c r="I89" i="24"/>
  <c r="I56" i="21"/>
  <c r="I67" i="21"/>
  <c r="R17" i="15"/>
  <c r="F22" i="15"/>
  <c r="P17" i="15"/>
  <c r="P22" i="15"/>
  <c r="M8" i="15"/>
  <c r="M13" i="15"/>
  <c r="F13" i="15"/>
  <c r="H26" i="9"/>
  <c r="Y37" i="9"/>
  <c r="Y41" i="9"/>
  <c r="E39" i="9"/>
  <c r="G25" i="9"/>
  <c r="Q37" i="10"/>
  <c r="Q39" i="10"/>
  <c r="O24" i="9"/>
  <c r="L25" i="9"/>
  <c r="I26" i="9"/>
  <c r="C26" i="9"/>
  <c r="E25" i="9"/>
  <c r="Q77" i="24"/>
  <c r="Q55" i="21"/>
  <c r="Q24" i="10"/>
  <c r="E33" i="24"/>
  <c r="E11" i="21"/>
  <c r="N25" i="7"/>
  <c r="N55" i="24"/>
  <c r="N66" i="24"/>
  <c r="N33" i="21"/>
  <c r="N44" i="21"/>
  <c r="N25" i="10"/>
  <c r="N78" i="24"/>
  <c r="N89" i="24"/>
  <c r="N56" i="21"/>
  <c r="N67" i="21"/>
  <c r="D27" i="7"/>
  <c r="D57" i="24"/>
  <c r="D35" i="21"/>
  <c r="P110" i="24"/>
  <c r="P115" i="24"/>
  <c r="P116" i="24"/>
  <c r="P88" i="21"/>
  <c r="P93" i="21"/>
  <c r="P94" i="21"/>
  <c r="Y101" i="21"/>
  <c r="Q32" i="17"/>
  <c r="Q131" i="24"/>
  <c r="Q109" i="21"/>
  <c r="C12" i="21"/>
  <c r="C34" i="24"/>
  <c r="I25" i="7"/>
  <c r="I55" i="24"/>
  <c r="I66" i="24"/>
  <c r="I33" i="21"/>
  <c r="I44" i="21"/>
  <c r="K33" i="17"/>
  <c r="K132" i="24"/>
  <c r="K110" i="21"/>
  <c r="Y28" i="18"/>
  <c r="K110" i="24"/>
  <c r="K115" i="24"/>
  <c r="K116" i="24"/>
  <c r="K88" i="21"/>
  <c r="K93" i="21"/>
  <c r="K94" i="21"/>
  <c r="N33" i="18"/>
  <c r="N109" i="24"/>
  <c r="N87" i="21"/>
  <c r="Y26" i="18"/>
  <c r="E110" i="24"/>
  <c r="E115" i="24"/>
  <c r="E116" i="24"/>
  <c r="E88" i="21"/>
  <c r="E93" i="21"/>
  <c r="E94" i="21"/>
  <c r="Y27" i="17"/>
  <c r="H133" i="24"/>
  <c r="H138" i="24"/>
  <c r="H139" i="24"/>
  <c r="H111" i="21"/>
  <c r="H116" i="21"/>
  <c r="H117" i="21"/>
  <c r="G33" i="24"/>
  <c r="G11" i="21"/>
  <c r="I26" i="10"/>
  <c r="I79" i="24"/>
  <c r="I57" i="21"/>
  <c r="M26" i="7"/>
  <c r="M56" i="24"/>
  <c r="M34" i="21"/>
  <c r="N31" i="24"/>
  <c r="N9" i="21"/>
  <c r="N24" i="9"/>
  <c r="Y79" i="21"/>
  <c r="Z79" i="21"/>
  <c r="Y102" i="24"/>
  <c r="X29" i="17"/>
  <c r="X30" i="17"/>
  <c r="M133" i="24"/>
  <c r="M138" i="24"/>
  <c r="M139" i="24"/>
  <c r="X125" i="24"/>
  <c r="Y125" i="24"/>
  <c r="M111" i="21"/>
  <c r="M116" i="21"/>
  <c r="M117" i="21"/>
  <c r="X103" i="21"/>
  <c r="Y103" i="21"/>
  <c r="K31" i="24"/>
  <c r="K9" i="21"/>
  <c r="K24" i="9"/>
  <c r="L26" i="10"/>
  <c r="L79" i="24"/>
  <c r="L57" i="21"/>
  <c r="P133" i="24"/>
  <c r="P138" i="24"/>
  <c r="P139" i="24"/>
  <c r="P111" i="21"/>
  <c r="P116" i="21"/>
  <c r="P117" i="21"/>
  <c r="X126" i="24"/>
  <c r="Z122" i="24"/>
  <c r="C27" i="7"/>
  <c r="C57" i="24"/>
  <c r="C35" i="21"/>
  <c r="H24" i="10"/>
  <c r="H77" i="24"/>
  <c r="H55" i="21"/>
  <c r="Y99" i="24"/>
  <c r="X103" i="24"/>
  <c r="Y77" i="21"/>
  <c r="Y78" i="21"/>
  <c r="Y81" i="21"/>
  <c r="W81" i="21"/>
  <c r="Z77" i="21"/>
  <c r="W104" i="21"/>
  <c r="F34" i="24"/>
  <c r="F12" i="21"/>
  <c r="F27" i="9"/>
  <c r="C25" i="10"/>
  <c r="C78" i="24"/>
  <c r="C56" i="21"/>
  <c r="C67" i="21"/>
  <c r="G26" i="10"/>
  <c r="G79" i="24"/>
  <c r="G57" i="21"/>
  <c r="E24" i="10"/>
  <c r="E77" i="24"/>
  <c r="E55" i="21"/>
  <c r="G27" i="7"/>
  <c r="G57" i="24"/>
  <c r="G35" i="21"/>
  <c r="P32" i="24"/>
  <c r="P43" i="24"/>
  <c r="P10" i="21"/>
  <c r="P21" i="21"/>
  <c r="P25" i="9"/>
  <c r="O24" i="10"/>
  <c r="O77" i="24"/>
  <c r="O55" i="21"/>
  <c r="P26" i="10"/>
  <c r="P79" i="24"/>
  <c r="P57" i="21"/>
  <c r="W30" i="18"/>
  <c r="Q31" i="24"/>
  <c r="Q9" i="21"/>
  <c r="Q24" i="9"/>
  <c r="L33" i="24"/>
  <c r="L11" i="21"/>
  <c r="Y26" i="17"/>
  <c r="E133" i="24"/>
  <c r="E138" i="24"/>
  <c r="E139" i="24"/>
  <c r="E111" i="21"/>
  <c r="E116" i="21"/>
  <c r="E117" i="21"/>
  <c r="Z102" i="21"/>
  <c r="Y102" i="21"/>
  <c r="Y104" i="21"/>
  <c r="Q30" i="24"/>
  <c r="Q8" i="21"/>
  <c r="K25" i="7"/>
  <c r="K55" i="24"/>
  <c r="K66" i="24"/>
  <c r="K33" i="21"/>
  <c r="K44" i="21"/>
  <c r="D26" i="10"/>
  <c r="D79" i="24"/>
  <c r="D57" i="21"/>
  <c r="Y123" i="24"/>
  <c r="F25" i="10"/>
  <c r="F78" i="24"/>
  <c r="F89" i="24"/>
  <c r="F56" i="21"/>
  <c r="F67" i="21"/>
  <c r="Y126" i="24"/>
  <c r="M26" i="10"/>
  <c r="M79" i="24"/>
  <c r="M57" i="21"/>
  <c r="D34" i="24"/>
  <c r="D12" i="21"/>
  <c r="D27" i="9"/>
  <c r="Z100" i="21"/>
  <c r="H12" i="21"/>
  <c r="H34" i="24"/>
  <c r="O27" i="7"/>
  <c r="O57" i="24"/>
  <c r="O35" i="21"/>
  <c r="Q76" i="24"/>
  <c r="Q54" i="21"/>
  <c r="Y27" i="18"/>
  <c r="H110" i="24"/>
  <c r="H115" i="24"/>
  <c r="H116" i="24"/>
  <c r="H88" i="21"/>
  <c r="H93" i="21"/>
  <c r="H94" i="21"/>
  <c r="I34" i="24"/>
  <c r="I12" i="21"/>
  <c r="O32" i="24"/>
  <c r="O43" i="24"/>
  <c r="O10" i="21"/>
  <c r="O21" i="21"/>
  <c r="R22" i="15"/>
  <c r="F26" i="7"/>
  <c r="F56" i="24"/>
  <c r="F34" i="21"/>
  <c r="M10" i="21"/>
  <c r="M21" i="21"/>
  <c r="M32" i="24"/>
  <c r="M43" i="24"/>
  <c r="M25" i="9"/>
  <c r="J34" i="24"/>
  <c r="J12" i="21"/>
  <c r="J27" i="9"/>
  <c r="P25" i="7"/>
  <c r="P55" i="24"/>
  <c r="P66" i="24"/>
  <c r="P33" i="21"/>
  <c r="P44" i="21"/>
  <c r="L55" i="24"/>
  <c r="L66" i="24"/>
  <c r="L33" i="21"/>
  <c r="L44" i="21"/>
  <c r="L25" i="7"/>
  <c r="H26" i="7"/>
  <c r="H56" i="24"/>
  <c r="H34" i="21"/>
  <c r="J26" i="10"/>
  <c r="J79" i="24"/>
  <c r="J57" i="21"/>
  <c r="K78" i="24"/>
  <c r="K89" i="24"/>
  <c r="K56" i="21"/>
  <c r="K67" i="21"/>
  <c r="K25" i="10"/>
  <c r="Y101" i="24"/>
  <c r="Z101" i="24"/>
  <c r="O133" i="24"/>
  <c r="O138" i="24"/>
  <c r="O139" i="24"/>
  <c r="O111" i="21"/>
  <c r="O116" i="21"/>
  <c r="O117" i="21"/>
  <c r="J27" i="7"/>
  <c r="J57" i="24"/>
  <c r="J35" i="21"/>
  <c r="N33" i="17"/>
  <c r="N132" i="24"/>
  <c r="N110" i="21"/>
  <c r="E26" i="7"/>
  <c r="E56" i="24"/>
  <c r="E34" i="21"/>
  <c r="X30" i="18"/>
  <c r="Z99" i="24"/>
  <c r="W103" i="24"/>
  <c r="Q32" i="18"/>
  <c r="Q108" i="24"/>
  <c r="Q86" i="21"/>
  <c r="Q25" i="7"/>
  <c r="Q55" i="24"/>
  <c r="Q66" i="24"/>
  <c r="Q33" i="21"/>
  <c r="Q44" i="21"/>
  <c r="G26" i="9"/>
  <c r="H27" i="9"/>
  <c r="O25" i="9"/>
  <c r="L26" i="9"/>
  <c r="I27" i="9"/>
  <c r="E26" i="9"/>
  <c r="C27" i="9"/>
  <c r="F27" i="7"/>
  <c r="F57" i="24"/>
  <c r="F35" i="21"/>
  <c r="D27" i="10"/>
  <c r="D80" i="24"/>
  <c r="D58" i="21"/>
  <c r="Q10" i="21"/>
  <c r="Q21" i="21"/>
  <c r="Q32" i="24"/>
  <c r="Q43" i="24"/>
  <c r="Q25" i="9"/>
  <c r="G28" i="7"/>
  <c r="G58" i="24"/>
  <c r="G67" i="24"/>
  <c r="G36" i="21"/>
  <c r="G45" i="21"/>
  <c r="Y29" i="18"/>
  <c r="Y30" i="18"/>
  <c r="Q33" i="17"/>
  <c r="Q132" i="24"/>
  <c r="Q110" i="21"/>
  <c r="E12" i="21"/>
  <c r="E34" i="24"/>
  <c r="L34" i="24"/>
  <c r="L12" i="21"/>
  <c r="Q26" i="7"/>
  <c r="Q56" i="24"/>
  <c r="Q34" i="21"/>
  <c r="J28" i="7"/>
  <c r="J58" i="24"/>
  <c r="J67" i="24"/>
  <c r="J36" i="21"/>
  <c r="J45" i="21"/>
  <c r="J27" i="10"/>
  <c r="J80" i="24"/>
  <c r="J58" i="21"/>
  <c r="C89" i="24"/>
  <c r="F13" i="21"/>
  <c r="F22" i="21"/>
  <c r="F35" i="24"/>
  <c r="F44" i="24"/>
  <c r="F28" i="9"/>
  <c r="Y28" i="17"/>
  <c r="K133" i="24"/>
  <c r="K138" i="24"/>
  <c r="K139" i="24"/>
  <c r="K111" i="21"/>
  <c r="K116" i="21"/>
  <c r="K117" i="21"/>
  <c r="I26" i="7"/>
  <c r="I56" i="24"/>
  <c r="I34" i="21"/>
  <c r="N26" i="7"/>
  <c r="N56" i="24"/>
  <c r="N34" i="21"/>
  <c r="Q78" i="24"/>
  <c r="Q89" i="24"/>
  <c r="Q56" i="21"/>
  <c r="Q67" i="21"/>
  <c r="Q25" i="10"/>
  <c r="G34" i="24"/>
  <c r="G12" i="21"/>
  <c r="E27" i="7"/>
  <c r="E57" i="24"/>
  <c r="E35" i="21"/>
  <c r="Y29" i="17"/>
  <c r="Y30" i="17"/>
  <c r="N133" i="24"/>
  <c r="N138" i="24"/>
  <c r="N139" i="24"/>
  <c r="N111" i="21"/>
  <c r="N116" i="21"/>
  <c r="N117" i="21"/>
  <c r="L26" i="7"/>
  <c r="L56" i="24"/>
  <c r="L34" i="21"/>
  <c r="Z124" i="24"/>
  <c r="D13" i="21"/>
  <c r="D22" i="21"/>
  <c r="D35" i="24"/>
  <c r="D44" i="24"/>
  <c r="D28" i="9"/>
  <c r="O78" i="24"/>
  <c r="O89" i="24"/>
  <c r="O56" i="21"/>
  <c r="O67" i="21"/>
  <c r="O25" i="10"/>
  <c r="C26" i="10"/>
  <c r="C79" i="24"/>
  <c r="C57" i="21"/>
  <c r="Y103" i="24"/>
  <c r="C28" i="7"/>
  <c r="C58" i="24"/>
  <c r="C67" i="24"/>
  <c r="C36" i="21"/>
  <c r="C45" i="21"/>
  <c r="L27" i="10"/>
  <c r="L80" i="24"/>
  <c r="L58" i="21"/>
  <c r="N10" i="21"/>
  <c r="N21" i="21"/>
  <c r="N32" i="24"/>
  <c r="N43" i="24"/>
  <c r="N25" i="9"/>
  <c r="X104" i="21"/>
  <c r="N26" i="10"/>
  <c r="N79" i="24"/>
  <c r="N57" i="21"/>
  <c r="C35" i="24"/>
  <c r="C44" i="24"/>
  <c r="C13" i="21"/>
  <c r="C22" i="21"/>
  <c r="H35" i="24"/>
  <c r="H44" i="24"/>
  <c r="H13" i="21"/>
  <c r="H22" i="21"/>
  <c r="Q33" i="18"/>
  <c r="Q109" i="24"/>
  <c r="Q87" i="21"/>
  <c r="K26" i="10"/>
  <c r="K79" i="24"/>
  <c r="K57" i="21"/>
  <c r="H27" i="7"/>
  <c r="H57" i="24"/>
  <c r="H35" i="21"/>
  <c r="J35" i="24"/>
  <c r="J44" i="24"/>
  <c r="J13" i="21"/>
  <c r="J22" i="21"/>
  <c r="J28" i="9"/>
  <c r="I35" i="24"/>
  <c r="I44" i="24"/>
  <c r="I13" i="21"/>
  <c r="I22" i="21"/>
  <c r="O11" i="21"/>
  <c r="O33" i="24"/>
  <c r="P26" i="7"/>
  <c r="P56" i="24"/>
  <c r="P34" i="21"/>
  <c r="M26" i="9"/>
  <c r="M33" i="24"/>
  <c r="M11" i="21"/>
  <c r="O28" i="7"/>
  <c r="O58" i="24"/>
  <c r="O67" i="24"/>
  <c r="O36" i="21"/>
  <c r="O45" i="21"/>
  <c r="M27" i="10"/>
  <c r="M80" i="24"/>
  <c r="M58" i="21"/>
  <c r="F26" i="10"/>
  <c r="F79" i="24"/>
  <c r="F57" i="21"/>
  <c r="K26" i="7"/>
  <c r="K56" i="24"/>
  <c r="K34" i="21"/>
  <c r="P27" i="10"/>
  <c r="P80" i="24"/>
  <c r="P58" i="21"/>
  <c r="P33" i="24"/>
  <c r="P11" i="21"/>
  <c r="P26" i="9"/>
  <c r="E25" i="10"/>
  <c r="E78" i="24"/>
  <c r="E89" i="24"/>
  <c r="E56" i="21"/>
  <c r="E67" i="21"/>
  <c r="G27" i="10"/>
  <c r="G80" i="24"/>
  <c r="G58" i="21"/>
  <c r="H25" i="10"/>
  <c r="H78" i="24"/>
  <c r="H89" i="24"/>
  <c r="H56" i="21"/>
  <c r="H67" i="21"/>
  <c r="K32" i="24"/>
  <c r="K43" i="24"/>
  <c r="K10" i="21"/>
  <c r="K21" i="21"/>
  <c r="K25" i="9"/>
  <c r="M27" i="7"/>
  <c r="M57" i="24"/>
  <c r="M35" i="21"/>
  <c r="I27" i="10"/>
  <c r="I80" i="24"/>
  <c r="I58" i="21"/>
  <c r="N110" i="24"/>
  <c r="N115" i="24"/>
  <c r="N116" i="24"/>
  <c r="N88" i="21"/>
  <c r="N93" i="21"/>
  <c r="N94" i="21"/>
  <c r="D28" i="7"/>
  <c r="D58" i="24"/>
  <c r="D67" i="24"/>
  <c r="D36" i="21"/>
  <c r="D45" i="21"/>
  <c r="H28" i="9"/>
  <c r="G27" i="9"/>
  <c r="O26" i="9"/>
  <c r="L27" i="9"/>
  <c r="I28" i="9"/>
  <c r="C28" i="9"/>
  <c r="E27" i="9"/>
  <c r="E35" i="24"/>
  <c r="E44" i="24"/>
  <c r="E13" i="21"/>
  <c r="E22" i="21"/>
  <c r="K33" i="24"/>
  <c r="K11" i="21"/>
  <c r="K26" i="9"/>
  <c r="G28" i="10"/>
  <c r="G81" i="24"/>
  <c r="G90" i="24"/>
  <c r="G59" i="21"/>
  <c r="G68" i="21"/>
  <c r="M34" i="24"/>
  <c r="M12" i="21"/>
  <c r="M27" i="9"/>
  <c r="H28" i="7"/>
  <c r="H58" i="24"/>
  <c r="H67" i="24"/>
  <c r="H36" i="21"/>
  <c r="H45" i="21"/>
  <c r="L28" i="10"/>
  <c r="L81" i="24"/>
  <c r="L90" i="24"/>
  <c r="L59" i="21"/>
  <c r="L68" i="21"/>
  <c r="O26" i="10"/>
  <c r="O79" i="24"/>
  <c r="O57" i="21"/>
  <c r="J28" i="10"/>
  <c r="J81" i="24"/>
  <c r="J90" i="24"/>
  <c r="J59" i="21"/>
  <c r="J68" i="21"/>
  <c r="J29" i="7"/>
  <c r="J59" i="24"/>
  <c r="J37" i="21"/>
  <c r="G29" i="7"/>
  <c r="G59" i="24"/>
  <c r="G37" i="21"/>
  <c r="C36" i="24"/>
  <c r="C14" i="21"/>
  <c r="H36" i="24"/>
  <c r="H14" i="21"/>
  <c r="D29" i="7"/>
  <c r="D59" i="24"/>
  <c r="D37" i="21"/>
  <c r="H26" i="10"/>
  <c r="H79" i="24"/>
  <c r="H57" i="21"/>
  <c r="P28" i="10"/>
  <c r="P81" i="24"/>
  <c r="P90" i="24"/>
  <c r="P59" i="21"/>
  <c r="P68" i="21"/>
  <c r="O59" i="24"/>
  <c r="O37" i="21"/>
  <c r="O29" i="7"/>
  <c r="N27" i="10"/>
  <c r="N80" i="24"/>
  <c r="N58" i="21"/>
  <c r="D36" i="24"/>
  <c r="D14" i="21"/>
  <c r="D29" i="9"/>
  <c r="L27" i="7"/>
  <c r="L57" i="24"/>
  <c r="L35" i="21"/>
  <c r="Q33" i="24"/>
  <c r="Q11" i="21"/>
  <c r="Q26" i="9"/>
  <c r="F28" i="7"/>
  <c r="F58" i="24"/>
  <c r="F67" i="24"/>
  <c r="F36" i="21"/>
  <c r="F45" i="21"/>
  <c r="I36" i="24"/>
  <c r="I14" i="21"/>
  <c r="O12" i="21"/>
  <c r="O34" i="24"/>
  <c r="M28" i="10"/>
  <c r="M81" i="24"/>
  <c r="M90" i="24"/>
  <c r="M59" i="21"/>
  <c r="M68" i="21"/>
  <c r="Q110" i="24"/>
  <c r="Q115" i="24"/>
  <c r="Q116" i="24"/>
  <c r="Q88" i="21"/>
  <c r="Q93" i="21"/>
  <c r="Q94" i="21"/>
  <c r="Q26" i="10"/>
  <c r="Q79" i="24"/>
  <c r="Q57" i="21"/>
  <c r="D28" i="10"/>
  <c r="D81" i="24"/>
  <c r="D90" i="24"/>
  <c r="D59" i="21"/>
  <c r="D68" i="21"/>
  <c r="L13" i="21"/>
  <c r="L22" i="21"/>
  <c r="L35" i="24"/>
  <c r="L44" i="24"/>
  <c r="I28" i="10"/>
  <c r="I81" i="24"/>
  <c r="I90" i="24"/>
  <c r="I59" i="21"/>
  <c r="I68" i="21"/>
  <c r="P34" i="24"/>
  <c r="P12" i="21"/>
  <c r="P27" i="9"/>
  <c r="K27" i="7"/>
  <c r="K57" i="24"/>
  <c r="K35" i="21"/>
  <c r="G35" i="24"/>
  <c r="G44" i="24"/>
  <c r="G13" i="21"/>
  <c r="G22" i="21"/>
  <c r="M28" i="7"/>
  <c r="M58" i="24"/>
  <c r="M67" i="24"/>
  <c r="M36" i="21"/>
  <c r="M45" i="21"/>
  <c r="E26" i="10"/>
  <c r="E79" i="24"/>
  <c r="E57" i="21"/>
  <c r="F27" i="10"/>
  <c r="F80" i="24"/>
  <c r="F58" i="21"/>
  <c r="P27" i="7"/>
  <c r="P57" i="24"/>
  <c r="P35" i="21"/>
  <c r="J36" i="24"/>
  <c r="J14" i="21"/>
  <c r="J29" i="9"/>
  <c r="K27" i="10"/>
  <c r="K80" i="24"/>
  <c r="K58" i="21"/>
  <c r="N11" i="21"/>
  <c r="N33" i="24"/>
  <c r="N26" i="9"/>
  <c r="C29" i="7"/>
  <c r="C59" i="24"/>
  <c r="C37" i="21"/>
  <c r="C27" i="10"/>
  <c r="C80" i="24"/>
  <c r="C58" i="21"/>
  <c r="E28" i="7"/>
  <c r="E58" i="24"/>
  <c r="E67" i="24"/>
  <c r="E36" i="21"/>
  <c r="E45" i="21"/>
  <c r="N27" i="7"/>
  <c r="N57" i="24"/>
  <c r="N35" i="21"/>
  <c r="I27" i="7"/>
  <c r="I57" i="24"/>
  <c r="I35" i="21"/>
  <c r="F14" i="21"/>
  <c r="F36" i="24"/>
  <c r="F29" i="9"/>
  <c r="Q27" i="7"/>
  <c r="Q57" i="24"/>
  <c r="Q35" i="21"/>
  <c r="Q133" i="24"/>
  <c r="Q138" i="24"/>
  <c r="Q139" i="24"/>
  <c r="Q111" i="21"/>
  <c r="Q116" i="21"/>
  <c r="Q117" i="21"/>
  <c r="H29" i="9"/>
  <c r="G28" i="9"/>
  <c r="O27" i="9"/>
  <c r="L28" i="9"/>
  <c r="I29" i="9"/>
  <c r="C29" i="9"/>
  <c r="E28" i="9"/>
  <c r="F15" i="21"/>
  <c r="F37" i="24"/>
  <c r="F30" i="9"/>
  <c r="E29" i="7"/>
  <c r="E59" i="24"/>
  <c r="E37" i="21"/>
  <c r="N34" i="24"/>
  <c r="N12" i="21"/>
  <c r="N27" i="9"/>
  <c r="F28" i="10"/>
  <c r="F81" i="24"/>
  <c r="F90" i="24"/>
  <c r="F59" i="21"/>
  <c r="F68" i="21"/>
  <c r="M29" i="10"/>
  <c r="M82" i="24"/>
  <c r="M60" i="21"/>
  <c r="L28" i="7"/>
  <c r="L58" i="24"/>
  <c r="L67" i="24"/>
  <c r="L36" i="21"/>
  <c r="L45" i="21"/>
  <c r="J30" i="7"/>
  <c r="J60" i="24"/>
  <c r="J38" i="21"/>
  <c r="M35" i="24"/>
  <c r="M44" i="24"/>
  <c r="M13" i="21"/>
  <c r="M22" i="21"/>
  <c r="M28" i="9"/>
  <c r="E14" i="21"/>
  <c r="E36" i="24"/>
  <c r="I28" i="7"/>
  <c r="I58" i="24"/>
  <c r="I67" i="24"/>
  <c r="I36" i="21"/>
  <c r="I45" i="21"/>
  <c r="Q27" i="10"/>
  <c r="Q80" i="24"/>
  <c r="Q58" i="21"/>
  <c r="F29" i="7"/>
  <c r="F59" i="24"/>
  <c r="F37" i="21"/>
  <c r="D37" i="24"/>
  <c r="D15" i="21"/>
  <c r="D30" i="9"/>
  <c r="N28" i="10"/>
  <c r="N81" i="24"/>
  <c r="N90" i="24"/>
  <c r="N59" i="21"/>
  <c r="N68" i="21"/>
  <c r="O30" i="7"/>
  <c r="O60" i="24"/>
  <c r="O38" i="21"/>
  <c r="G30" i="7"/>
  <c r="G60" i="24"/>
  <c r="G38" i="21"/>
  <c r="L36" i="24"/>
  <c r="L14" i="21"/>
  <c r="G36" i="24"/>
  <c r="G14" i="21"/>
  <c r="Q28" i="7"/>
  <c r="Q58" i="24"/>
  <c r="Q67" i="24"/>
  <c r="Q36" i="21"/>
  <c r="Q45" i="21"/>
  <c r="K28" i="10"/>
  <c r="K81" i="24"/>
  <c r="K90" i="24"/>
  <c r="K59" i="21"/>
  <c r="K68" i="21"/>
  <c r="I82" i="24"/>
  <c r="I60" i="21"/>
  <c r="I29" i="10"/>
  <c r="Q34" i="24"/>
  <c r="Q12" i="21"/>
  <c r="Q27" i="9"/>
  <c r="P29" i="10"/>
  <c r="P82" i="24"/>
  <c r="P60" i="21"/>
  <c r="H27" i="10"/>
  <c r="H80" i="24"/>
  <c r="H58" i="21"/>
  <c r="D30" i="7"/>
  <c r="D60" i="24"/>
  <c r="D38" i="21"/>
  <c r="L29" i="10"/>
  <c r="L82" i="24"/>
  <c r="L60" i="21"/>
  <c r="H29" i="7"/>
  <c r="H59" i="24"/>
  <c r="H37" i="21"/>
  <c r="G29" i="10"/>
  <c r="G82" i="24"/>
  <c r="G60" i="21"/>
  <c r="I37" i="24"/>
  <c r="I15" i="21"/>
  <c r="O35" i="24"/>
  <c r="O44" i="24"/>
  <c r="O13" i="21"/>
  <c r="O22" i="21"/>
  <c r="N28" i="7"/>
  <c r="N58" i="24"/>
  <c r="N36" i="21"/>
  <c r="N45" i="21"/>
  <c r="C81" i="24"/>
  <c r="C90" i="24"/>
  <c r="C59" i="21"/>
  <c r="C68" i="21"/>
  <c r="C28" i="10"/>
  <c r="P28" i="7"/>
  <c r="P58" i="24"/>
  <c r="P67" i="24"/>
  <c r="P36" i="21"/>
  <c r="P45" i="21"/>
  <c r="P13" i="21"/>
  <c r="P22" i="21"/>
  <c r="P35" i="24"/>
  <c r="P44" i="24"/>
  <c r="P28" i="9"/>
  <c r="C15" i="21"/>
  <c r="C37" i="24"/>
  <c r="H37" i="24"/>
  <c r="H15" i="21"/>
  <c r="C30" i="7"/>
  <c r="C60" i="24"/>
  <c r="C38" i="21"/>
  <c r="J37" i="24"/>
  <c r="J15" i="21"/>
  <c r="J30" i="9"/>
  <c r="E27" i="10"/>
  <c r="E80" i="24"/>
  <c r="E58" i="21"/>
  <c r="M29" i="7"/>
  <c r="M59" i="24"/>
  <c r="M37" i="21"/>
  <c r="K28" i="7"/>
  <c r="K58" i="24"/>
  <c r="K67" i="24"/>
  <c r="K36" i="21"/>
  <c r="K45" i="21"/>
  <c r="D29" i="10"/>
  <c r="D82" i="24"/>
  <c r="D60" i="21"/>
  <c r="J29" i="10"/>
  <c r="J82" i="24"/>
  <c r="J60" i="21"/>
  <c r="O27" i="10"/>
  <c r="O80" i="24"/>
  <c r="O58" i="21"/>
  <c r="K12" i="21"/>
  <c r="K34" i="24"/>
  <c r="K27" i="9"/>
  <c r="G29" i="9"/>
  <c r="H30" i="9"/>
  <c r="O28" i="9"/>
  <c r="L29" i="9"/>
  <c r="I30" i="9"/>
  <c r="E29" i="9"/>
  <c r="C30" i="9"/>
  <c r="C16" i="21"/>
  <c r="C23" i="21"/>
  <c r="C38" i="24"/>
  <c r="C45" i="24"/>
  <c r="O36" i="24"/>
  <c r="O14" i="21"/>
  <c r="O81" i="24"/>
  <c r="O90" i="24"/>
  <c r="O59" i="21"/>
  <c r="O68" i="21"/>
  <c r="O28" i="10"/>
  <c r="C29" i="10"/>
  <c r="C82" i="24"/>
  <c r="C60" i="21"/>
  <c r="H30" i="7"/>
  <c r="H60" i="24"/>
  <c r="H38" i="21"/>
  <c r="G31" i="7"/>
  <c r="G61" i="24"/>
  <c r="G68" i="24"/>
  <c r="G39" i="21"/>
  <c r="G46" i="21"/>
  <c r="D16" i="21"/>
  <c r="D23" i="21"/>
  <c r="D38" i="24"/>
  <c r="D45" i="24"/>
  <c r="D31" i="9"/>
  <c r="Q81" i="24"/>
  <c r="Q90" i="24"/>
  <c r="Q59" i="21"/>
  <c r="Q68" i="21"/>
  <c r="Q28" i="10"/>
  <c r="E81" i="24"/>
  <c r="E90" i="24"/>
  <c r="E59" i="21"/>
  <c r="E68" i="21"/>
  <c r="E28" i="10"/>
  <c r="N29" i="7"/>
  <c r="N59" i="24"/>
  <c r="N37" i="21"/>
  <c r="G30" i="10"/>
  <c r="G83" i="24"/>
  <c r="G61" i="21"/>
  <c r="Q29" i="7"/>
  <c r="Q59" i="24"/>
  <c r="Q37" i="21"/>
  <c r="F30" i="7"/>
  <c r="F60" i="24"/>
  <c r="F38" i="21"/>
  <c r="F38" i="24"/>
  <c r="F45" i="24"/>
  <c r="F16" i="21"/>
  <c r="F23" i="21"/>
  <c r="F31" i="9"/>
  <c r="E37" i="24"/>
  <c r="E15" i="21"/>
  <c r="H38" i="24"/>
  <c r="H45" i="24"/>
  <c r="H16" i="21"/>
  <c r="H23" i="21"/>
  <c r="M30" i="7"/>
  <c r="M60" i="24"/>
  <c r="M38" i="21"/>
  <c r="J38" i="24"/>
  <c r="J45" i="24"/>
  <c r="J16" i="21"/>
  <c r="J23" i="21"/>
  <c r="J31" i="9"/>
  <c r="P36" i="24"/>
  <c r="P14" i="21"/>
  <c r="P29" i="9"/>
  <c r="H28" i="10"/>
  <c r="H81" i="24"/>
  <c r="H90" i="24"/>
  <c r="H59" i="21"/>
  <c r="H68" i="21"/>
  <c r="Q35" i="24"/>
  <c r="Q44" i="24"/>
  <c r="Q13" i="21"/>
  <c r="Q22" i="21"/>
  <c r="Q28" i="9"/>
  <c r="I30" i="10"/>
  <c r="I83" i="24"/>
  <c r="I61" i="21"/>
  <c r="J31" i="7"/>
  <c r="J61" i="24"/>
  <c r="J68" i="24"/>
  <c r="J39" i="21"/>
  <c r="J46" i="21"/>
  <c r="L29" i="7"/>
  <c r="L59" i="24"/>
  <c r="L37" i="21"/>
  <c r="M30" i="10"/>
  <c r="M83" i="24"/>
  <c r="M61" i="21"/>
  <c r="F29" i="10"/>
  <c r="F82" i="24"/>
  <c r="F60" i="21"/>
  <c r="N67" i="24"/>
  <c r="O31" i="7"/>
  <c r="O61" i="24"/>
  <c r="O68" i="24"/>
  <c r="O39" i="21"/>
  <c r="O46" i="21"/>
  <c r="E30" i="7"/>
  <c r="E60" i="24"/>
  <c r="E38" i="21"/>
  <c r="L37" i="24"/>
  <c r="L15" i="21"/>
  <c r="P30" i="10"/>
  <c r="P83" i="24"/>
  <c r="P61" i="21"/>
  <c r="K82" i="24"/>
  <c r="K60" i="21"/>
  <c r="K29" i="10"/>
  <c r="I16" i="21"/>
  <c r="I23" i="21"/>
  <c r="I38" i="24"/>
  <c r="I45" i="24"/>
  <c r="G37" i="24"/>
  <c r="G15" i="21"/>
  <c r="K35" i="24"/>
  <c r="K44" i="24"/>
  <c r="K13" i="21"/>
  <c r="K22" i="21"/>
  <c r="K28" i="9"/>
  <c r="J30" i="10"/>
  <c r="J83" i="24"/>
  <c r="J61" i="21"/>
  <c r="D30" i="10"/>
  <c r="D83" i="24"/>
  <c r="D61" i="21"/>
  <c r="K29" i="7"/>
  <c r="K59" i="24"/>
  <c r="K37" i="21"/>
  <c r="C31" i="7"/>
  <c r="C61" i="24"/>
  <c r="C68" i="24"/>
  <c r="C39" i="21"/>
  <c r="C46" i="21"/>
  <c r="P29" i="7"/>
  <c r="P59" i="24"/>
  <c r="P37" i="21"/>
  <c r="L30" i="10"/>
  <c r="L83" i="24"/>
  <c r="L61" i="21"/>
  <c r="D31" i="7"/>
  <c r="D61" i="24"/>
  <c r="D68" i="24"/>
  <c r="D39" i="21"/>
  <c r="D46" i="21"/>
  <c r="N29" i="10"/>
  <c r="N82" i="24"/>
  <c r="N60" i="21"/>
  <c r="I29" i="7"/>
  <c r="I59" i="24"/>
  <c r="I37" i="21"/>
  <c r="M14" i="21"/>
  <c r="M36" i="24"/>
  <c r="M29" i="9"/>
  <c r="N35" i="24"/>
  <c r="N44" i="24"/>
  <c r="N13" i="21"/>
  <c r="N22" i="21"/>
  <c r="N28" i="9"/>
  <c r="G30" i="9"/>
  <c r="H31" i="9"/>
  <c r="O29" i="9"/>
  <c r="L30" i="9"/>
  <c r="I31" i="9"/>
  <c r="C31" i="9"/>
  <c r="E30" i="9"/>
  <c r="N36" i="24"/>
  <c r="N14" i="21"/>
  <c r="N29" i="9"/>
  <c r="J31" i="10"/>
  <c r="J84" i="24"/>
  <c r="J91" i="24"/>
  <c r="J62" i="21"/>
  <c r="J69" i="21"/>
  <c r="K30" i="10"/>
  <c r="K83" i="24"/>
  <c r="K61" i="21"/>
  <c r="L30" i="7"/>
  <c r="L60" i="24"/>
  <c r="L38" i="21"/>
  <c r="J17" i="21"/>
  <c r="J39" i="24"/>
  <c r="J32" i="9"/>
  <c r="C30" i="10"/>
  <c r="C83" i="24"/>
  <c r="C61" i="21"/>
  <c r="L38" i="24"/>
  <c r="L45" i="24"/>
  <c r="L16" i="21"/>
  <c r="L23" i="21"/>
  <c r="K14" i="21"/>
  <c r="K36" i="24"/>
  <c r="K29" i="9"/>
  <c r="H29" i="10"/>
  <c r="H82" i="24"/>
  <c r="H60" i="21"/>
  <c r="P37" i="24"/>
  <c r="P15" i="21"/>
  <c r="P30" i="9"/>
  <c r="G32" i="7"/>
  <c r="G62" i="24"/>
  <c r="G40" i="21"/>
  <c r="H31" i="7"/>
  <c r="H61" i="24"/>
  <c r="H68" i="24"/>
  <c r="H39" i="21"/>
  <c r="H46" i="21"/>
  <c r="O29" i="10"/>
  <c r="O82" i="24"/>
  <c r="O60" i="21"/>
  <c r="C39" i="24"/>
  <c r="C17" i="21"/>
  <c r="K30" i="7"/>
  <c r="K60" i="24"/>
  <c r="K38" i="21"/>
  <c r="F30" i="10"/>
  <c r="F83" i="24"/>
  <c r="F61" i="21"/>
  <c r="G31" i="10"/>
  <c r="G84" i="24"/>
  <c r="G91" i="24"/>
  <c r="G62" i="21"/>
  <c r="G69" i="21"/>
  <c r="E38" i="24"/>
  <c r="E45" i="24"/>
  <c r="E16" i="21"/>
  <c r="E23" i="21"/>
  <c r="H17" i="21"/>
  <c r="H39" i="24"/>
  <c r="I30" i="7"/>
  <c r="I60" i="24"/>
  <c r="I38" i="21"/>
  <c r="D32" i="7"/>
  <c r="D62" i="24"/>
  <c r="D40" i="21"/>
  <c r="Q14" i="21"/>
  <c r="Q36" i="24"/>
  <c r="Q29" i="9"/>
  <c r="D17" i="21"/>
  <c r="D39" i="24"/>
  <c r="D32" i="9"/>
  <c r="G16" i="21"/>
  <c r="G23" i="21"/>
  <c r="G38" i="24"/>
  <c r="G45" i="24"/>
  <c r="D31" i="10"/>
  <c r="D84" i="24"/>
  <c r="D91" i="24"/>
  <c r="D62" i="21"/>
  <c r="D69" i="21"/>
  <c r="P31" i="10"/>
  <c r="P84" i="24"/>
  <c r="P91" i="24"/>
  <c r="P62" i="21"/>
  <c r="P69" i="21"/>
  <c r="M31" i="10"/>
  <c r="M84" i="24"/>
  <c r="M91" i="24"/>
  <c r="M62" i="21"/>
  <c r="M69" i="21"/>
  <c r="M31" i="7"/>
  <c r="M61" i="24"/>
  <c r="M68" i="24"/>
  <c r="M39" i="21"/>
  <c r="M46" i="21"/>
  <c r="N30" i="7"/>
  <c r="N60" i="24"/>
  <c r="N38" i="21"/>
  <c r="Q29" i="10"/>
  <c r="Q82" i="24"/>
  <c r="Q60" i="21"/>
  <c r="I17" i="21"/>
  <c r="I39" i="24"/>
  <c r="O37" i="24"/>
  <c r="O15" i="21"/>
  <c r="M37" i="24"/>
  <c r="M15" i="21"/>
  <c r="M30" i="9"/>
  <c r="N30" i="10"/>
  <c r="N83" i="24"/>
  <c r="N61" i="21"/>
  <c r="L31" i="10"/>
  <c r="L84" i="24"/>
  <c r="L91" i="24"/>
  <c r="L62" i="21"/>
  <c r="L69" i="21"/>
  <c r="P30" i="7"/>
  <c r="P60" i="24"/>
  <c r="P38" i="21"/>
  <c r="C32" i="7"/>
  <c r="C62" i="24"/>
  <c r="C40" i="21"/>
  <c r="E31" i="7"/>
  <c r="E61" i="24"/>
  <c r="E68" i="24"/>
  <c r="E39" i="21"/>
  <c r="E46" i="21"/>
  <c r="O32" i="7"/>
  <c r="O62" i="24"/>
  <c r="O40" i="21"/>
  <c r="J32" i="7"/>
  <c r="J62" i="24"/>
  <c r="J40" i="21"/>
  <c r="I31" i="10"/>
  <c r="I84" i="24"/>
  <c r="I91" i="24"/>
  <c r="I62" i="21"/>
  <c r="I69" i="21"/>
  <c r="F39" i="24"/>
  <c r="F17" i="21"/>
  <c r="F32" i="9"/>
  <c r="F31" i="7"/>
  <c r="F61" i="24"/>
  <c r="F68" i="24"/>
  <c r="F39" i="21"/>
  <c r="F46" i="21"/>
  <c r="Q30" i="7"/>
  <c r="Q60" i="24"/>
  <c r="Q38" i="21"/>
  <c r="E29" i="10"/>
  <c r="E82" i="24"/>
  <c r="E60" i="21"/>
  <c r="H32" i="9"/>
  <c r="G31" i="9"/>
  <c r="O30" i="9"/>
  <c r="L31" i="9"/>
  <c r="I32" i="9"/>
  <c r="E31" i="9"/>
  <c r="C32" i="9"/>
  <c r="I18" i="21"/>
  <c r="I40" i="24"/>
  <c r="O16" i="21"/>
  <c r="O23" i="21"/>
  <c r="O38" i="24"/>
  <c r="O45" i="24"/>
  <c r="Q31" i="7"/>
  <c r="Q61" i="24"/>
  <c r="Q68" i="24"/>
  <c r="Q39" i="21"/>
  <c r="Q46" i="21"/>
  <c r="M38" i="24"/>
  <c r="M45" i="24"/>
  <c r="M16" i="21"/>
  <c r="M23" i="21"/>
  <c r="M31" i="9"/>
  <c r="N31" i="7"/>
  <c r="N61" i="24"/>
  <c r="N68" i="24"/>
  <c r="N39" i="21"/>
  <c r="N46" i="21"/>
  <c r="M32" i="10"/>
  <c r="M85" i="24"/>
  <c r="M63" i="21"/>
  <c r="P32" i="10"/>
  <c r="P85" i="24"/>
  <c r="P63" i="21"/>
  <c r="D63" i="24"/>
  <c r="D41" i="21"/>
  <c r="D33" i="7"/>
  <c r="P38" i="24"/>
  <c r="P45" i="24"/>
  <c r="P16" i="21"/>
  <c r="P23" i="21"/>
  <c r="P31" i="9"/>
  <c r="J40" i="24"/>
  <c r="J18" i="21"/>
  <c r="J33" i="9"/>
  <c r="J32" i="10"/>
  <c r="J85" i="24"/>
  <c r="J63" i="21"/>
  <c r="G39" i="24"/>
  <c r="G17" i="21"/>
  <c r="E30" i="10"/>
  <c r="E83" i="24"/>
  <c r="E61" i="21"/>
  <c r="C63" i="24"/>
  <c r="C41" i="21"/>
  <c r="C33" i="7"/>
  <c r="Q30" i="10"/>
  <c r="Q83" i="24"/>
  <c r="Q61" i="21"/>
  <c r="H32" i="7"/>
  <c r="H62" i="24"/>
  <c r="H40" i="21"/>
  <c r="K31" i="10"/>
  <c r="K84" i="24"/>
  <c r="K91" i="24"/>
  <c r="K62" i="21"/>
  <c r="K69" i="21"/>
  <c r="H40" i="24"/>
  <c r="H18" i="21"/>
  <c r="J63" i="24"/>
  <c r="J41" i="21"/>
  <c r="J33" i="7"/>
  <c r="G32" i="10"/>
  <c r="G85" i="24"/>
  <c r="G63" i="21"/>
  <c r="K31" i="7"/>
  <c r="K61" i="24"/>
  <c r="K68" i="24"/>
  <c r="K39" i="21"/>
  <c r="K46" i="21"/>
  <c r="O30" i="10"/>
  <c r="O83" i="24"/>
  <c r="O61" i="21"/>
  <c r="L31" i="7"/>
  <c r="L61" i="24"/>
  <c r="L68" i="24"/>
  <c r="L39" i="21"/>
  <c r="L46" i="21"/>
  <c r="F40" i="24"/>
  <c r="F18" i="21"/>
  <c r="F33" i="9"/>
  <c r="E32" i="7"/>
  <c r="E62" i="24"/>
  <c r="E40" i="21"/>
  <c r="P31" i="7"/>
  <c r="P61" i="24"/>
  <c r="P68" i="24"/>
  <c r="P39" i="21"/>
  <c r="P46" i="21"/>
  <c r="F31" i="10"/>
  <c r="F84" i="24"/>
  <c r="F91" i="24"/>
  <c r="F62" i="21"/>
  <c r="F69" i="21"/>
  <c r="G63" i="24"/>
  <c r="G41" i="21"/>
  <c r="G33" i="7"/>
  <c r="K37" i="24"/>
  <c r="K15" i="21"/>
  <c r="K30" i="9"/>
  <c r="C31" i="10"/>
  <c r="C84" i="24"/>
  <c r="C91" i="24"/>
  <c r="C62" i="21"/>
  <c r="C69" i="21"/>
  <c r="C18" i="21"/>
  <c r="C40" i="24"/>
  <c r="O33" i="7"/>
  <c r="O63" i="24"/>
  <c r="O41" i="21"/>
  <c r="H30" i="10"/>
  <c r="H83" i="24"/>
  <c r="H61" i="21"/>
  <c r="N15" i="21"/>
  <c r="N37" i="24"/>
  <c r="N30" i="9"/>
  <c r="L39" i="24"/>
  <c r="L17" i="21"/>
  <c r="E39" i="24"/>
  <c r="E17" i="21"/>
  <c r="F32" i="7"/>
  <c r="F62" i="24"/>
  <c r="F40" i="21"/>
  <c r="I32" i="10"/>
  <c r="I85" i="24"/>
  <c r="I63" i="21"/>
  <c r="L32" i="10"/>
  <c r="L85" i="24"/>
  <c r="L63" i="21"/>
  <c r="N31" i="10"/>
  <c r="N84" i="24"/>
  <c r="N91" i="24"/>
  <c r="N62" i="21"/>
  <c r="N69" i="21"/>
  <c r="M32" i="7"/>
  <c r="M62" i="24"/>
  <c r="M40" i="21"/>
  <c r="D32" i="10"/>
  <c r="D85" i="24"/>
  <c r="D63" i="21"/>
  <c r="D40" i="24"/>
  <c r="D18" i="21"/>
  <c r="D33" i="9"/>
  <c r="Q37" i="24"/>
  <c r="Q15" i="21"/>
  <c r="Q30" i="9"/>
  <c r="I31" i="7"/>
  <c r="I61" i="24"/>
  <c r="I68" i="24"/>
  <c r="I39" i="21"/>
  <c r="I46" i="21"/>
  <c r="G32" i="9"/>
  <c r="H33" i="9"/>
  <c r="O31" i="9"/>
  <c r="L32" i="9"/>
  <c r="I33" i="9"/>
  <c r="E32" i="9"/>
  <c r="C33" i="9"/>
  <c r="W28" i="9"/>
  <c r="I41" i="24"/>
  <c r="I46" i="24"/>
  <c r="I47" i="24"/>
  <c r="W32" i="24"/>
  <c r="I19" i="21"/>
  <c r="I24" i="21"/>
  <c r="I25" i="21"/>
  <c r="W10" i="21"/>
  <c r="O64" i="24"/>
  <c r="O69" i="24"/>
  <c r="O70" i="24"/>
  <c r="O42" i="21"/>
  <c r="O47" i="21"/>
  <c r="O48" i="21"/>
  <c r="H63" i="24"/>
  <c r="H41" i="21"/>
  <c r="H33" i="7"/>
  <c r="D41" i="24"/>
  <c r="D46" i="24"/>
  <c r="D47" i="24"/>
  <c r="X30" i="24"/>
  <c r="D19" i="21"/>
  <c r="D24" i="21"/>
  <c r="D25" i="21"/>
  <c r="X8" i="21"/>
  <c r="X26" i="9"/>
  <c r="I33" i="10"/>
  <c r="I86" i="24"/>
  <c r="I64" i="21"/>
  <c r="N38" i="24"/>
  <c r="N45" i="24"/>
  <c r="N16" i="21"/>
  <c r="N23" i="21"/>
  <c r="N31" i="9"/>
  <c r="L32" i="7"/>
  <c r="L62" i="24"/>
  <c r="L40" i="21"/>
  <c r="Q31" i="10"/>
  <c r="Q84" i="24"/>
  <c r="Q91" i="24"/>
  <c r="Q62" i="21"/>
  <c r="Q69" i="21"/>
  <c r="N32" i="7"/>
  <c r="N62" i="24"/>
  <c r="N40" i="21"/>
  <c r="L40" i="24"/>
  <c r="L18" i="21"/>
  <c r="Q38" i="24"/>
  <c r="Q45" i="24"/>
  <c r="Q16" i="21"/>
  <c r="Q23" i="21"/>
  <c r="Q31" i="9"/>
  <c r="D33" i="10"/>
  <c r="D86" i="24"/>
  <c r="D64" i="21"/>
  <c r="N32" i="10"/>
  <c r="N85" i="24"/>
  <c r="N63" i="21"/>
  <c r="H31" i="10"/>
  <c r="H84" i="24"/>
  <c r="H91" i="24"/>
  <c r="H62" i="21"/>
  <c r="H69" i="21"/>
  <c r="C32" i="10"/>
  <c r="C85" i="24"/>
  <c r="C63" i="21"/>
  <c r="G64" i="24"/>
  <c r="G69" i="24"/>
  <c r="G70" i="24"/>
  <c r="X54" i="24"/>
  <c r="G42" i="21"/>
  <c r="G47" i="21"/>
  <c r="G48" i="21"/>
  <c r="X32" i="21"/>
  <c r="X27" i="7"/>
  <c r="E63" i="24"/>
  <c r="E41" i="21"/>
  <c r="E33" i="7"/>
  <c r="G33" i="10"/>
  <c r="G86" i="24"/>
  <c r="G64" i="21"/>
  <c r="C64" i="24"/>
  <c r="C69" i="24"/>
  <c r="C70" i="24"/>
  <c r="W53" i="24"/>
  <c r="C42" i="21"/>
  <c r="C47" i="21"/>
  <c r="C48" i="21"/>
  <c r="W31" i="21"/>
  <c r="W26" i="7"/>
  <c r="J19" i="21"/>
  <c r="J24" i="21"/>
  <c r="J25" i="21"/>
  <c r="X10" i="21"/>
  <c r="J41" i="24"/>
  <c r="J46" i="24"/>
  <c r="J47" i="24"/>
  <c r="X32" i="24"/>
  <c r="X28" i="9"/>
  <c r="P17" i="21"/>
  <c r="P39" i="24"/>
  <c r="P32" i="9"/>
  <c r="D64" i="24"/>
  <c r="D69" i="24"/>
  <c r="D70" i="24"/>
  <c r="X53" i="24"/>
  <c r="D42" i="21"/>
  <c r="D47" i="21"/>
  <c r="D48" i="21"/>
  <c r="X31" i="21"/>
  <c r="X26" i="7"/>
  <c r="M33" i="10"/>
  <c r="M86" i="24"/>
  <c r="M64" i="21"/>
  <c r="M39" i="24"/>
  <c r="M17" i="21"/>
  <c r="M32" i="9"/>
  <c r="O39" i="24"/>
  <c r="O17" i="21"/>
  <c r="F63" i="24"/>
  <c r="F41" i="21"/>
  <c r="F33" i="7"/>
  <c r="O31" i="10"/>
  <c r="O84" i="24"/>
  <c r="O91" i="24"/>
  <c r="O62" i="21"/>
  <c r="O69" i="21"/>
  <c r="K32" i="10"/>
  <c r="K85" i="24"/>
  <c r="K63" i="21"/>
  <c r="E31" i="10"/>
  <c r="E84" i="24"/>
  <c r="E91" i="24"/>
  <c r="E62" i="21"/>
  <c r="E69" i="21"/>
  <c r="W26" i="9"/>
  <c r="C41" i="24"/>
  <c r="C46" i="24"/>
  <c r="C47" i="24"/>
  <c r="W30" i="24"/>
  <c r="C19" i="21"/>
  <c r="C24" i="21"/>
  <c r="C25" i="21"/>
  <c r="W8" i="21"/>
  <c r="I32" i="7"/>
  <c r="I62" i="24"/>
  <c r="I40" i="21"/>
  <c r="L33" i="10"/>
  <c r="L86" i="24"/>
  <c r="L64" i="21"/>
  <c r="J33" i="10"/>
  <c r="J86" i="24"/>
  <c r="J64" i="21"/>
  <c r="E18" i="21"/>
  <c r="E40" i="24"/>
  <c r="H41" i="24"/>
  <c r="H46" i="24"/>
  <c r="H47" i="24"/>
  <c r="H19" i="21"/>
  <c r="H24" i="21"/>
  <c r="H25" i="21"/>
  <c r="G40" i="24"/>
  <c r="G18" i="21"/>
  <c r="M63" i="24"/>
  <c r="M41" i="21"/>
  <c r="M33" i="7"/>
  <c r="K38" i="24"/>
  <c r="K45" i="24"/>
  <c r="K16" i="21"/>
  <c r="K23" i="21"/>
  <c r="K31" i="9"/>
  <c r="F32" i="10"/>
  <c r="F85" i="24"/>
  <c r="F63" i="21"/>
  <c r="P32" i="7"/>
  <c r="P62" i="24"/>
  <c r="P40" i="21"/>
  <c r="W27" i="9"/>
  <c r="F19" i="21"/>
  <c r="F24" i="21"/>
  <c r="F25" i="21"/>
  <c r="W9" i="21"/>
  <c r="F41" i="24"/>
  <c r="F46" i="24"/>
  <c r="F47" i="24"/>
  <c r="W31" i="24"/>
  <c r="K32" i="7"/>
  <c r="K62" i="24"/>
  <c r="K40" i="21"/>
  <c r="J64" i="24"/>
  <c r="J69" i="24"/>
  <c r="J70" i="24"/>
  <c r="X55" i="24"/>
  <c r="J42" i="21"/>
  <c r="J47" i="21"/>
  <c r="J48" i="21"/>
  <c r="X33" i="21"/>
  <c r="X28" i="7"/>
  <c r="P33" i="10"/>
  <c r="P86" i="24"/>
  <c r="P64" i="21"/>
  <c r="Q32" i="7"/>
  <c r="Q62" i="24"/>
  <c r="Q40" i="21"/>
  <c r="Y27" i="9"/>
  <c r="G33" i="9"/>
  <c r="O32" i="9"/>
  <c r="L33" i="9"/>
  <c r="E33" i="9"/>
  <c r="E41" i="24"/>
  <c r="E46" i="24"/>
  <c r="E47" i="24"/>
  <c r="E19" i="21"/>
  <c r="E24" i="21"/>
  <c r="E25" i="21"/>
  <c r="F33" i="10"/>
  <c r="F86" i="24"/>
  <c r="F64" i="21"/>
  <c r="Y8" i="21"/>
  <c r="G19" i="21"/>
  <c r="G24" i="21"/>
  <c r="G25" i="21"/>
  <c r="X9" i="21"/>
  <c r="Z8" i="21"/>
  <c r="L19" i="21"/>
  <c r="L24" i="21"/>
  <c r="L25" i="21"/>
  <c r="W11" i="21"/>
  <c r="W12" i="21"/>
  <c r="O32" i="10"/>
  <c r="O85" i="24"/>
  <c r="O63" i="21"/>
  <c r="M64" i="24"/>
  <c r="M69" i="24"/>
  <c r="M70" i="24"/>
  <c r="X56" i="24"/>
  <c r="X57" i="24"/>
  <c r="H32" i="10"/>
  <c r="H85" i="24"/>
  <c r="H63" i="21"/>
  <c r="L41" i="24"/>
  <c r="L46" i="24"/>
  <c r="L47" i="24"/>
  <c r="W33" i="24"/>
  <c r="Q33" i="7"/>
  <c r="Q63" i="24"/>
  <c r="Q41" i="21"/>
  <c r="P33" i="7"/>
  <c r="P63" i="24"/>
  <c r="P41" i="21"/>
  <c r="Y30" i="24"/>
  <c r="W34" i="24"/>
  <c r="K33" i="10"/>
  <c r="K86" i="24"/>
  <c r="K64" i="21"/>
  <c r="X29" i="10"/>
  <c r="M87" i="24"/>
  <c r="M92" i="24"/>
  <c r="M93" i="24"/>
  <c r="X79" i="24"/>
  <c r="M65" i="21"/>
  <c r="M70" i="21"/>
  <c r="M71" i="21"/>
  <c r="X57" i="21"/>
  <c r="Y53" i="24"/>
  <c r="F64" i="24"/>
  <c r="F69" i="24"/>
  <c r="F70" i="24"/>
  <c r="W54" i="24"/>
  <c r="Z53" i="24"/>
  <c r="X27" i="10"/>
  <c r="G87" i="24"/>
  <c r="G92" i="24"/>
  <c r="G93" i="24"/>
  <c r="X77" i="24"/>
  <c r="G65" i="21"/>
  <c r="G70" i="21"/>
  <c r="G71" i="21"/>
  <c r="X55" i="21"/>
  <c r="C33" i="10"/>
  <c r="C86" i="24"/>
  <c r="C64" i="21"/>
  <c r="Y10" i="21"/>
  <c r="K63" i="24"/>
  <c r="K41" i="21"/>
  <c r="K33" i="7"/>
  <c r="E32" i="10"/>
  <c r="E85" i="24"/>
  <c r="E63" i="21"/>
  <c r="Y54" i="24"/>
  <c r="F42" i="21"/>
  <c r="F47" i="21"/>
  <c r="F48" i="21"/>
  <c r="W32" i="21"/>
  <c r="Y32" i="21"/>
  <c r="W27" i="7"/>
  <c r="X26" i="10"/>
  <c r="X28" i="10"/>
  <c r="X30" i="10"/>
  <c r="D87" i="24"/>
  <c r="D92" i="24"/>
  <c r="D93" i="24"/>
  <c r="X76" i="24"/>
  <c r="D65" i="21"/>
  <c r="D70" i="21"/>
  <c r="D71" i="21"/>
  <c r="X54" i="21"/>
  <c r="Q32" i="10"/>
  <c r="Q85" i="24"/>
  <c r="Q63" i="21"/>
  <c r="H64" i="24"/>
  <c r="H69" i="24"/>
  <c r="H70" i="24"/>
  <c r="H42" i="21"/>
  <c r="H47" i="21"/>
  <c r="H48" i="21"/>
  <c r="Y27" i="7"/>
  <c r="Y32" i="24"/>
  <c r="M42" i="21"/>
  <c r="M47" i="21"/>
  <c r="M48" i="21"/>
  <c r="X34" i="21"/>
  <c r="X35" i="21"/>
  <c r="X29" i="7"/>
  <c r="X30" i="7"/>
  <c r="M40" i="24"/>
  <c r="M18" i="21"/>
  <c r="M33" i="9"/>
  <c r="Y31" i="21"/>
  <c r="W28" i="10"/>
  <c r="I87" i="24"/>
  <c r="I92" i="24"/>
  <c r="I93" i="24"/>
  <c r="W78" i="24"/>
  <c r="I65" i="21"/>
  <c r="I70" i="21"/>
  <c r="I71" i="21"/>
  <c r="W56" i="21"/>
  <c r="K39" i="24"/>
  <c r="K17" i="21"/>
  <c r="K32" i="9"/>
  <c r="J87" i="24"/>
  <c r="J92" i="24"/>
  <c r="J93" i="24"/>
  <c r="X78" i="24"/>
  <c r="J65" i="21"/>
  <c r="J70" i="21"/>
  <c r="J71" i="21"/>
  <c r="X56" i="21"/>
  <c r="P40" i="24"/>
  <c r="P18" i="21"/>
  <c r="P33" i="9"/>
  <c r="L63" i="24"/>
  <c r="L41" i="21"/>
  <c r="L33" i="7"/>
  <c r="O40" i="24"/>
  <c r="O18" i="21"/>
  <c r="P87" i="24"/>
  <c r="P92" i="24"/>
  <c r="P93" i="24"/>
  <c r="P65" i="21"/>
  <c r="P70" i="21"/>
  <c r="P71" i="21"/>
  <c r="Y9" i="21"/>
  <c r="G41" i="24"/>
  <c r="G46" i="24"/>
  <c r="G47" i="24"/>
  <c r="X31" i="24"/>
  <c r="Y31" i="24"/>
  <c r="W29" i="10"/>
  <c r="L87" i="24"/>
  <c r="L92" i="24"/>
  <c r="L93" i="24"/>
  <c r="W79" i="24"/>
  <c r="L65" i="21"/>
  <c r="L70" i="21"/>
  <c r="L71" i="21"/>
  <c r="W57" i="21"/>
  <c r="Y57" i="21"/>
  <c r="I63" i="24"/>
  <c r="I41" i="21"/>
  <c r="I33" i="7"/>
  <c r="E64" i="24"/>
  <c r="E69" i="24"/>
  <c r="E70" i="24"/>
  <c r="E42" i="21"/>
  <c r="E47" i="21"/>
  <c r="E48" i="21"/>
  <c r="Y26" i="7"/>
  <c r="N33" i="10"/>
  <c r="N86" i="24"/>
  <c r="N64" i="21"/>
  <c r="Q39" i="24"/>
  <c r="Q17" i="21"/>
  <c r="Q32" i="9"/>
  <c r="N63" i="24"/>
  <c r="N41" i="21"/>
  <c r="N33" i="7"/>
  <c r="N39" i="24"/>
  <c r="N17" i="21"/>
  <c r="N32" i="9"/>
  <c r="Y26" i="9"/>
  <c r="W29" i="9"/>
  <c r="W30" i="9"/>
  <c r="X27" i="9"/>
  <c r="O33" i="9"/>
  <c r="L64" i="24"/>
  <c r="L69" i="24"/>
  <c r="L70" i="24"/>
  <c r="W56" i="24"/>
  <c r="L42" i="21"/>
  <c r="L47" i="21"/>
  <c r="L48" i="21"/>
  <c r="W34" i="21"/>
  <c r="Y34" i="21"/>
  <c r="W29" i="7"/>
  <c r="P19" i="21"/>
  <c r="P24" i="21"/>
  <c r="P25" i="21"/>
  <c r="P41" i="24"/>
  <c r="P46" i="24"/>
  <c r="P47" i="24"/>
  <c r="Z78" i="24"/>
  <c r="Y78" i="24"/>
  <c r="Y28" i="7"/>
  <c r="Y29" i="7"/>
  <c r="Y30" i="7"/>
  <c r="X80" i="24"/>
  <c r="Y56" i="24"/>
  <c r="W27" i="10"/>
  <c r="F87" i="24"/>
  <c r="F92" i="24"/>
  <c r="F93" i="24"/>
  <c r="W77" i="24"/>
  <c r="Y77" i="24"/>
  <c r="F65" i="21"/>
  <c r="F70" i="21"/>
  <c r="F71" i="21"/>
  <c r="W55" i="21"/>
  <c r="Y55" i="21"/>
  <c r="Q18" i="21"/>
  <c r="Q40" i="24"/>
  <c r="Q33" i="9"/>
  <c r="X58" i="21"/>
  <c r="I64" i="24"/>
  <c r="I69" i="24"/>
  <c r="I70" i="24"/>
  <c r="W55" i="24"/>
  <c r="W57" i="24"/>
  <c r="Z30" i="24"/>
  <c r="P64" i="24"/>
  <c r="P69" i="24"/>
  <c r="P70" i="24"/>
  <c r="P42" i="21"/>
  <c r="P47" i="21"/>
  <c r="P48" i="21"/>
  <c r="M19" i="21"/>
  <c r="M24" i="21"/>
  <c r="M25" i="21"/>
  <c r="X11" i="21"/>
  <c r="Y11" i="21"/>
  <c r="Y12" i="21"/>
  <c r="N40" i="24"/>
  <c r="N18" i="21"/>
  <c r="N33" i="9"/>
  <c r="W26" i="10"/>
  <c r="C87" i="24"/>
  <c r="C92" i="24"/>
  <c r="C93" i="24"/>
  <c r="W76" i="24"/>
  <c r="C65" i="21"/>
  <c r="C70" i="21"/>
  <c r="C71" i="21"/>
  <c r="W54" i="21"/>
  <c r="Y28" i="10"/>
  <c r="K87" i="24"/>
  <c r="K92" i="24"/>
  <c r="K93" i="24"/>
  <c r="K65" i="21"/>
  <c r="K70" i="21"/>
  <c r="K71" i="21"/>
  <c r="Z31" i="21"/>
  <c r="Q33" i="10"/>
  <c r="Q86" i="24"/>
  <c r="Q64" i="21"/>
  <c r="E33" i="10"/>
  <c r="E86" i="24"/>
  <c r="E64" i="21"/>
  <c r="Q64" i="24"/>
  <c r="Q69" i="24"/>
  <c r="Q70" i="24"/>
  <c r="Q42" i="21"/>
  <c r="Q47" i="21"/>
  <c r="Q48" i="21"/>
  <c r="O41" i="24"/>
  <c r="O46" i="24"/>
  <c r="O47" i="24"/>
  <c r="O19" i="21"/>
  <c r="O24" i="21"/>
  <c r="O25" i="21"/>
  <c r="X29" i="9"/>
  <c r="X30" i="9"/>
  <c r="N64" i="24"/>
  <c r="N69" i="24"/>
  <c r="N70" i="24"/>
  <c r="N42" i="21"/>
  <c r="N47" i="21"/>
  <c r="N48" i="21"/>
  <c r="Y29" i="10"/>
  <c r="N87" i="24"/>
  <c r="N92" i="24"/>
  <c r="N93" i="24"/>
  <c r="N65" i="21"/>
  <c r="N70" i="21"/>
  <c r="N71" i="21"/>
  <c r="I42" i="21"/>
  <c r="I47" i="21"/>
  <c r="I48" i="21"/>
  <c r="W33" i="21"/>
  <c r="W35" i="21"/>
  <c r="W28" i="7"/>
  <c r="W30" i="7"/>
  <c r="Y79" i="24"/>
  <c r="X12" i="21"/>
  <c r="K40" i="24"/>
  <c r="K18" i="21"/>
  <c r="K33" i="9"/>
  <c r="Z56" i="21"/>
  <c r="Y56" i="21"/>
  <c r="M41" i="24"/>
  <c r="M46" i="24"/>
  <c r="M47" i="24"/>
  <c r="X33" i="24"/>
  <c r="Y33" i="24"/>
  <c r="Y34" i="24"/>
  <c r="Z10" i="21"/>
  <c r="K64" i="24"/>
  <c r="K69" i="24"/>
  <c r="K70" i="24"/>
  <c r="K42" i="21"/>
  <c r="K47" i="21"/>
  <c r="K48" i="21"/>
  <c r="H33" i="10"/>
  <c r="H86" i="24"/>
  <c r="H64" i="21"/>
  <c r="O33" i="10"/>
  <c r="O86" i="24"/>
  <c r="O64" i="21"/>
  <c r="W58" i="21"/>
  <c r="Z54" i="21"/>
  <c r="Y54" i="21"/>
  <c r="Y58" i="21"/>
  <c r="Y76" i="24"/>
  <c r="Y80" i="24"/>
  <c r="W80" i="24"/>
  <c r="Z76" i="24"/>
  <c r="Y55" i="24"/>
  <c r="Y57" i="24"/>
  <c r="Z55" i="24"/>
  <c r="W30" i="10"/>
  <c r="Y27" i="10"/>
  <c r="H87" i="24"/>
  <c r="H92" i="24"/>
  <c r="H93" i="24"/>
  <c r="H65" i="21"/>
  <c r="H70" i="21"/>
  <c r="H71" i="21"/>
  <c r="X34" i="24"/>
  <c r="Z32" i="24"/>
  <c r="Y26" i="10"/>
  <c r="Y30" i="10"/>
  <c r="E87" i="24"/>
  <c r="E92" i="24"/>
  <c r="E93" i="24"/>
  <c r="E65" i="21"/>
  <c r="E70" i="21"/>
  <c r="E71" i="21"/>
  <c r="N41" i="24"/>
  <c r="N46" i="24"/>
  <c r="N47" i="24"/>
  <c r="N19" i="21"/>
  <c r="N24" i="21"/>
  <c r="N25" i="21"/>
  <c r="Y29" i="9"/>
  <c r="O87" i="24"/>
  <c r="O92" i="24"/>
  <c r="O93" i="24"/>
  <c r="O65" i="21"/>
  <c r="O70" i="21"/>
  <c r="O71" i="21"/>
  <c r="Z33" i="21"/>
  <c r="Y33" i="21"/>
  <c r="Y35" i="21"/>
  <c r="K41" i="24"/>
  <c r="K46" i="24"/>
  <c r="K47" i="24"/>
  <c r="K19" i="21"/>
  <c r="K24" i="21"/>
  <c r="K25" i="21"/>
  <c r="Y28" i="9"/>
  <c r="Y30" i="9"/>
  <c r="Q87" i="24"/>
  <c r="Q92" i="24"/>
  <c r="Q93" i="24"/>
  <c r="Q65" i="21"/>
  <c r="Q70" i="21"/>
  <c r="Q71" i="21"/>
  <c r="Q41" i="24"/>
  <c r="Q46" i="24"/>
  <c r="Q47" i="24"/>
  <c r="Q19" i="21"/>
  <c r="Q24" i="21"/>
  <c r="Q25" i="21"/>
</calcChain>
</file>

<file path=xl/sharedStrings.xml><?xml version="1.0" encoding="utf-8"?>
<sst xmlns="http://schemas.openxmlformats.org/spreadsheetml/2006/main" count="3718" uniqueCount="168">
  <si>
    <t>Equipment</t>
  </si>
  <si>
    <t>Port</t>
  </si>
  <si>
    <t>Sea</t>
  </si>
  <si>
    <t>Other</t>
  </si>
  <si>
    <t xml:space="preserve">James Cook </t>
  </si>
  <si>
    <t>Back</t>
  </si>
  <si>
    <t>Discovery</t>
  </si>
  <si>
    <t>Navigational</t>
  </si>
  <si>
    <t>Propulsion</t>
  </si>
  <si>
    <t>Electrical</t>
  </si>
  <si>
    <t>Catering</t>
  </si>
  <si>
    <t>Gantry/Crane</t>
  </si>
  <si>
    <t>Ship Structure</t>
  </si>
  <si>
    <t>Scientific</t>
  </si>
  <si>
    <t>NMEP</t>
  </si>
  <si>
    <t>Medical</t>
  </si>
  <si>
    <t>Human Behaviour</t>
  </si>
  <si>
    <t>Training</t>
  </si>
  <si>
    <t>Chest</t>
  </si>
  <si>
    <t>All</t>
  </si>
  <si>
    <t>OF</t>
  </si>
  <si>
    <t>WEEK</t>
  </si>
  <si>
    <t>Human Behaviours</t>
  </si>
  <si>
    <t>Protective equip</t>
  </si>
  <si>
    <t>Equipment Issues</t>
  </si>
  <si>
    <t>Procedural Issues</t>
  </si>
  <si>
    <t>Resource Issue</t>
  </si>
  <si>
    <t>Other Good Ideas</t>
  </si>
  <si>
    <t>Fleet</t>
  </si>
  <si>
    <t>Total</t>
  </si>
  <si>
    <t>April</t>
  </si>
  <si>
    <t>May</t>
  </si>
  <si>
    <t>July</t>
  </si>
  <si>
    <t>August</t>
  </si>
  <si>
    <t xml:space="preserve">September </t>
  </si>
  <si>
    <t>October</t>
  </si>
  <si>
    <t>November</t>
  </si>
  <si>
    <t>December</t>
  </si>
  <si>
    <t>January</t>
  </si>
  <si>
    <t>February</t>
  </si>
  <si>
    <t>March</t>
  </si>
  <si>
    <t>Near Miss</t>
  </si>
  <si>
    <t>Behavioural</t>
  </si>
  <si>
    <t>Winch / Wire</t>
  </si>
  <si>
    <t>Engine/Mech/</t>
  </si>
  <si>
    <t>Sci Equip</t>
  </si>
  <si>
    <t>NMEP Equip.</t>
  </si>
  <si>
    <t>Electrical(ship)</t>
  </si>
  <si>
    <t>Death</t>
  </si>
  <si>
    <t>Minor Injury</t>
  </si>
  <si>
    <t>Ship strutcure</t>
  </si>
  <si>
    <t>Winch</t>
  </si>
  <si>
    <t>Eng Equip</t>
  </si>
  <si>
    <t>Scientific Equip</t>
  </si>
  <si>
    <t>Nav Equip</t>
  </si>
  <si>
    <t>NMEP Equip</t>
  </si>
  <si>
    <t>Cranes</t>
  </si>
  <si>
    <t>Personal Accidents</t>
  </si>
  <si>
    <t>June</t>
  </si>
  <si>
    <t>Deck Officers</t>
  </si>
  <si>
    <t>Deck Ratings</t>
  </si>
  <si>
    <t>Eng. Ratings</t>
  </si>
  <si>
    <t>Scientists</t>
  </si>
  <si>
    <t>Technicians</t>
  </si>
  <si>
    <t>Contractors</t>
  </si>
  <si>
    <t>Head / Face</t>
  </si>
  <si>
    <t>Hand / Arm</t>
  </si>
  <si>
    <t>Leg / Foot</t>
  </si>
  <si>
    <t>Hazard Communication</t>
  </si>
  <si>
    <t>1~3 Day Injury</t>
  </si>
  <si>
    <t>Major (+3) Injury</t>
  </si>
  <si>
    <t>Eng. Officers &amp; ETO's</t>
  </si>
  <si>
    <t>Catering Team</t>
  </si>
  <si>
    <t>Personnel Accidents</t>
  </si>
  <si>
    <t>At Sea</t>
  </si>
  <si>
    <t>Vessel Accidents</t>
  </si>
  <si>
    <t>Report Summary</t>
  </si>
  <si>
    <t>Summary of Personal &amp; Vessel Accidents, Near Misses &amp; Hazardous Communications</t>
  </si>
  <si>
    <t>Totals</t>
  </si>
  <si>
    <t>Annual Summaries</t>
  </si>
  <si>
    <t>One Medical Evacuation - JC</t>
  </si>
  <si>
    <t xml:space="preserve">  in the F/Y of</t>
  </si>
  <si>
    <t>Bunkering</t>
  </si>
  <si>
    <t>~</t>
  </si>
  <si>
    <t>5 Year Total</t>
  </si>
  <si>
    <t>Science</t>
  </si>
  <si>
    <t>Year Back</t>
  </si>
  <si>
    <t>Years Back</t>
  </si>
  <si>
    <t>Port/Berth/Refit</t>
  </si>
  <si>
    <t>Contractors/Other</t>
  </si>
  <si>
    <t>Ashore</t>
  </si>
  <si>
    <t>MAIB Report</t>
  </si>
  <si>
    <t>June                                                     Q1</t>
  </si>
  <si>
    <t>December                                  Q3</t>
  </si>
  <si>
    <t>September                              Q2</t>
  </si>
  <si>
    <t>March                                              Q4</t>
  </si>
  <si>
    <t>Annual Total</t>
  </si>
  <si>
    <t>Quarter 1 (Apr~Jun)</t>
  </si>
  <si>
    <t>Quarter 2 (Jul~Sept)</t>
  </si>
  <si>
    <t>Quarter 3 (Oct~Dec)</t>
  </si>
  <si>
    <t>Quarter 4 (Jan~Mar)</t>
  </si>
  <si>
    <t>Quarterly Report Summary</t>
  </si>
  <si>
    <t>Quarter #04</t>
  </si>
  <si>
    <t>Last Three months Report Summary</t>
  </si>
  <si>
    <t>F/Y Report Summary</t>
  </si>
  <si>
    <t>Contractors/Others</t>
  </si>
  <si>
    <t>Comparison - All</t>
  </si>
  <si>
    <t>Comparison - Ve &amp; NM</t>
  </si>
  <si>
    <t>-1 Behaviour</t>
  </si>
  <si>
    <t>2 HazComs for Shipyard</t>
  </si>
  <si>
    <t xml:space="preserve"> </t>
  </si>
  <si>
    <t>September                               Q2</t>
  </si>
  <si>
    <t>Five Year Total</t>
  </si>
  <si>
    <t>Winches</t>
  </si>
  <si>
    <t>Engineering</t>
  </si>
  <si>
    <t>Haz'Comms</t>
  </si>
  <si>
    <t>Protective Equipment</t>
  </si>
  <si>
    <t xml:space="preserve">Training </t>
  </si>
  <si>
    <t>Resources Issue</t>
  </si>
  <si>
    <t>Good Ideas</t>
  </si>
  <si>
    <t>Combined Accidents</t>
  </si>
  <si>
    <t>Near Miss &amp; Haz Coms</t>
  </si>
  <si>
    <t>F/Y</t>
  </si>
  <si>
    <t>NERC - NMFSS - Research Ship Group - Annual Summary of Incident Reports</t>
  </si>
  <si>
    <t xml:space="preserve">  </t>
  </si>
  <si>
    <t>NERC - NMFSS - Research Ship Group - Monthly &amp; Quarterly Statistics of Incident reports</t>
  </si>
  <si>
    <t>2015~16</t>
  </si>
  <si>
    <t>2014~15</t>
  </si>
  <si>
    <t>2013~14</t>
  </si>
  <si>
    <t>2012~13</t>
  </si>
  <si>
    <t>2011~12</t>
  </si>
  <si>
    <t>Graph #02a</t>
  </si>
  <si>
    <t>Graph #03a</t>
  </si>
  <si>
    <t>Figure xx:  RSS James Cook - Combined Accidents  Vs  Near Miss &amp; Haz'Comms - FY 2011-12 to FY 2015-16</t>
  </si>
  <si>
    <t>Figure xx:  RSS Discovery - Combined Accidents  Vs  Near Miss &amp; Haz'Comms - FY 2011-12 to FY 2015-16</t>
  </si>
  <si>
    <t>Figure xx:  RSG - Vessel Accidents reported by Ship - FY 2011-12 to FY 2015-16</t>
  </si>
  <si>
    <t>Figure  xx:  RSG - Summary of Reported Accidents by Category - FY 2011-12 to FY 2015-16</t>
  </si>
  <si>
    <t>Figure xx:  RSG - Summary of Personal Accidents by Rank - FY 2011-12 to FY 2015-16</t>
  </si>
  <si>
    <t>Figure xx:  RSG - Vessel Accidents reported by Equipment Area - FY 2011-12 to FY 2015-16</t>
  </si>
  <si>
    <t>Graph #04a</t>
  </si>
  <si>
    <t>Graph #05a</t>
  </si>
  <si>
    <t>Figure xx:  RSG - Near Miss reports by Ship - FY 2011-12 to FY 2015-16</t>
  </si>
  <si>
    <t>Figure xx:  RSG - Near Miss reports by Equipment Area - FY 2011-12 to FY 2015-16</t>
  </si>
  <si>
    <t>Graph #02b</t>
  </si>
  <si>
    <t>Figure xx:  RSG - Personal Accidents reported by Ship - FY 2011-12 to FY 2015-16</t>
  </si>
  <si>
    <t>Graph #02c</t>
  </si>
  <si>
    <t>Figure xx:  RSG - Personal Accidents by location on Ship - FY 2011-12 to FY 2015-16</t>
  </si>
  <si>
    <t>Figure xx:  RSG - Hazard Communications by Ship - FY 2011-12 to FY 2015-16</t>
  </si>
  <si>
    <t>Figure xx:  RSG - Hazard Communications by Issue - FY 2011-12 to FY 2015-16</t>
  </si>
  <si>
    <t>Graph #01a</t>
  </si>
  <si>
    <t>Graph #01b</t>
  </si>
  <si>
    <t>Graph #01c</t>
  </si>
  <si>
    <t>Graph #01d</t>
  </si>
  <si>
    <t>Graph #02d</t>
  </si>
  <si>
    <t>Graph #03c</t>
  </si>
  <si>
    <t>Graph #04b</t>
  </si>
  <si>
    <t>Graph #05b</t>
  </si>
  <si>
    <t>Figure xx:  RSG - Summary of Personal Injuries by Body Area - FY 2011-12 to FY 2015-16</t>
  </si>
  <si>
    <t xml:space="preserve">James Ck </t>
  </si>
  <si>
    <t>F/Y  2010 ~ 2011</t>
  </si>
  <si>
    <t>F/Y  2011 ~ 2012</t>
  </si>
  <si>
    <t>F/Y  2012 ~ 2013</t>
  </si>
  <si>
    <t>F/Y  2013 ~ 2014</t>
  </si>
  <si>
    <t>F/Y  2014 ~ 2015</t>
  </si>
  <si>
    <t>F/Y  2015 ~ 2016</t>
  </si>
  <si>
    <t>F/Y  2016 ~ 2017</t>
  </si>
  <si>
    <t>Statistics 2016-17'!</t>
  </si>
  <si>
    <t>Statistics 2015-16'!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</si>
</sst>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"/>
    <numFmt numFmtId="165" formatCode="dd\-mm\-yyyy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b/>
      <sz val="10"/>
      <color indexed="57"/>
      <name val="Arial"/>
      <family val="2"/>
    </font>
    <font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51"/>
      <name val="Arial"/>
      <family val="2"/>
    </font>
    <font>
      <sz val="8"/>
      <name val="Arial"/>
      <family val="2"/>
    </font>
    <font>
      <b/>
      <sz val="10"/>
      <color indexed="13"/>
      <name val="Arial"/>
      <family val="2"/>
    </font>
    <font>
      <b/>
      <sz val="10"/>
      <color rgb="FF006600"/>
      <name val="Arial"/>
      <family val="2"/>
    </font>
    <font>
      <b/>
      <sz val="10"/>
      <color rgb="FF0000CC"/>
      <name val="Arial"/>
      <family val="2"/>
    </font>
    <font>
      <b/>
      <sz val="10"/>
      <color rgb="FFC00000"/>
      <name val="Arial"/>
      <family val="2"/>
    </font>
    <font>
      <b/>
      <sz val="10"/>
      <color rgb="FFFFFF00"/>
      <name val="Arial"/>
      <family val="2"/>
    </font>
    <font>
      <b/>
      <sz val="11"/>
      <color rgb="FF0000CC"/>
      <name val="Arial"/>
      <family val="2"/>
    </font>
    <font>
      <b/>
      <sz val="11"/>
      <color rgb="FF00660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rgb="FFFFFF00"/>
      <name val="Arial"/>
      <family val="2"/>
    </font>
    <font>
      <sz val="10"/>
      <color indexed="13"/>
      <name val="Arial"/>
      <family val="2"/>
    </font>
    <font>
      <b/>
      <sz val="10"/>
      <color rgb="FFFF505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rgb="FF006600"/>
      <name val="Arial"/>
      <family val="2"/>
    </font>
    <font>
      <b/>
      <sz val="9"/>
      <name val="Arial"/>
      <family val="2"/>
    </font>
    <font>
      <b/>
      <sz val="10"/>
      <color rgb="FF0000FF"/>
      <name val="Arial"/>
      <family val="2"/>
    </font>
    <font>
      <b/>
      <sz val="20"/>
      <color rgb="FF0070C0"/>
      <name val="Arial"/>
      <family val="2"/>
    </font>
    <font>
      <sz val="10"/>
      <color rgb="FF0000FF"/>
      <name val="Arial"/>
      <family val="2"/>
    </font>
    <font>
      <sz val="10"/>
      <color rgb="FFC00000"/>
      <name val="Arial"/>
      <family val="2"/>
    </font>
    <font>
      <b/>
      <sz val="8"/>
      <name val="Arial"/>
      <family val="2"/>
    </font>
    <font>
      <b/>
      <sz val="10"/>
      <color rgb="FF00B050"/>
      <name val="Arial"/>
      <family val="2"/>
    </font>
    <font>
      <b/>
      <sz val="20"/>
      <color rgb="FFFF5050"/>
      <name val="Arial"/>
      <family val="2"/>
    </font>
    <font>
      <sz val="11"/>
      <color rgb="FFFF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>
      <alignment readingOrder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1" fillId="0" borderId="0"/>
  </cellStyleXfs>
  <cellXfs count="1247">
    <xf numFmtId="0" fontId="0" fillId="0" borderId="0" xfId="0"/>
    <xf numFmtId="0" fontId="1" fillId="0" borderId="0" xfId="1">
      <alignment readingOrder="1"/>
    </xf>
    <xf numFmtId="0" fontId="20" fillId="0" borderId="0" xfId="1" applyFont="1">
      <alignment readingOrder="1"/>
    </xf>
    <xf numFmtId="0" fontId="2" fillId="0" borderId="0" xfId="43" applyFont="1" applyFill="1" applyBorder="1"/>
    <xf numFmtId="0" fontId="2" fillId="0" borderId="0" xfId="43" applyFill="1" applyBorder="1" applyAlignment="1">
      <alignment horizontal="center"/>
    </xf>
    <xf numFmtId="0" fontId="2" fillId="0" borderId="0" xfId="43" applyFill="1" applyBorder="1"/>
    <xf numFmtId="0" fontId="21" fillId="0" borderId="35" xfId="43" applyFont="1" applyFill="1" applyBorder="1" applyAlignment="1">
      <alignment horizontal="center"/>
    </xf>
    <xf numFmtId="0" fontId="1" fillId="0" borderId="0" xfId="1" applyBorder="1">
      <alignment readingOrder="1"/>
    </xf>
    <xf numFmtId="0" fontId="2" fillId="0" borderId="0" xfId="43" applyFont="1" applyBorder="1"/>
    <xf numFmtId="0" fontId="2" fillId="0" borderId="0" xfId="43" applyBorder="1"/>
    <xf numFmtId="0" fontId="1" fillId="0" borderId="0" xfId="1" applyFill="1">
      <alignment readingOrder="1"/>
    </xf>
    <xf numFmtId="0" fontId="21" fillId="0" borderId="31" xfId="43" applyFont="1" applyFill="1" applyBorder="1" applyAlignment="1">
      <alignment horizontal="center"/>
    </xf>
    <xf numFmtId="0" fontId="21" fillId="0" borderId="0" xfId="43" applyFont="1" applyFill="1" applyBorder="1" applyAlignment="1">
      <alignment horizontal="center"/>
    </xf>
    <xf numFmtId="0" fontId="20" fillId="0" borderId="0" xfId="43" applyFont="1" applyFill="1" applyBorder="1"/>
    <xf numFmtId="0" fontId="20" fillId="0" borderId="0" xfId="1" applyFont="1" applyFill="1">
      <alignment readingOrder="1"/>
    </xf>
    <xf numFmtId="0" fontId="29" fillId="0" borderId="32" xfId="43" applyFont="1" applyFill="1" applyBorder="1" applyAlignment="1">
      <alignment horizontal="center"/>
    </xf>
    <xf numFmtId="0" fontId="30" fillId="0" borderId="31" xfId="43" applyFont="1" applyFill="1" applyBorder="1" applyAlignment="1">
      <alignment horizontal="center"/>
    </xf>
    <xf numFmtId="0" fontId="21" fillId="0" borderId="51" xfId="43" applyFont="1" applyFill="1" applyBorder="1" applyAlignment="1">
      <alignment horizontal="center"/>
    </xf>
    <xf numFmtId="0" fontId="21" fillId="0" borderId="48" xfId="43" applyFont="1" applyFill="1" applyBorder="1" applyAlignment="1">
      <alignment horizontal="center"/>
    </xf>
    <xf numFmtId="0" fontId="21" fillId="0" borderId="34" xfId="43" applyFont="1" applyFill="1" applyBorder="1" applyAlignment="1">
      <alignment horizontal="center"/>
    </xf>
    <xf numFmtId="0" fontId="21" fillId="0" borderId="43" xfId="43" applyFont="1" applyFill="1" applyBorder="1" applyAlignment="1">
      <alignment horizontal="center"/>
    </xf>
    <xf numFmtId="0" fontId="24" fillId="0" borderId="0" xfId="43" applyFont="1" applyFill="1" applyBorder="1" applyAlignment="1">
      <alignment horizontal="center"/>
    </xf>
    <xf numFmtId="0" fontId="30" fillId="0" borderId="12" xfId="43" applyFont="1" applyFill="1" applyBorder="1" applyAlignment="1">
      <alignment horizontal="center"/>
    </xf>
    <xf numFmtId="0" fontId="29" fillId="0" borderId="0" xfId="43" applyFont="1" applyFill="1" applyBorder="1" applyAlignment="1">
      <alignment horizontal="center"/>
    </xf>
    <xf numFmtId="0" fontId="1" fillId="0" borderId="0" xfId="1" applyFill="1" applyBorder="1">
      <alignment readingOrder="1"/>
    </xf>
    <xf numFmtId="0" fontId="29" fillId="0" borderId="37" xfId="43" applyFont="1" applyFill="1" applyBorder="1" applyAlignment="1">
      <alignment horizontal="center"/>
    </xf>
    <xf numFmtId="0" fontId="30" fillId="0" borderId="34" xfId="43" applyFont="1" applyFill="1" applyBorder="1" applyAlignment="1">
      <alignment horizontal="center"/>
    </xf>
    <xf numFmtId="0" fontId="29" fillId="0" borderId="16" xfId="43" applyFont="1" applyFill="1" applyBorder="1" applyAlignment="1">
      <alignment horizontal="center"/>
    </xf>
    <xf numFmtId="0" fontId="29" fillId="0" borderId="22" xfId="43" applyFont="1" applyFill="1" applyBorder="1" applyAlignment="1">
      <alignment horizontal="center"/>
    </xf>
    <xf numFmtId="0" fontId="29" fillId="0" borderId="44" xfId="43" applyFont="1" applyFill="1" applyBorder="1" applyAlignment="1">
      <alignment horizontal="center"/>
    </xf>
    <xf numFmtId="0" fontId="30" fillId="0" borderId="51" xfId="43" applyFont="1" applyFill="1" applyBorder="1" applyAlignment="1">
      <alignment horizontal="center"/>
    </xf>
    <xf numFmtId="0" fontId="29" fillId="0" borderId="50" xfId="43" applyFont="1" applyFill="1" applyBorder="1" applyAlignment="1">
      <alignment horizontal="center"/>
    </xf>
    <xf numFmtId="0" fontId="29" fillId="0" borderId="56" xfId="43" applyFont="1" applyFill="1" applyBorder="1" applyAlignment="1">
      <alignment horizontal="center"/>
    </xf>
    <xf numFmtId="0" fontId="30" fillId="0" borderId="48" xfId="43" applyFont="1" applyFill="1" applyBorder="1" applyAlignment="1">
      <alignment horizontal="center"/>
    </xf>
    <xf numFmtId="0" fontId="29" fillId="0" borderId="53" xfId="43" applyFont="1" applyFill="1" applyBorder="1" applyAlignment="1">
      <alignment horizontal="center"/>
    </xf>
    <xf numFmtId="0" fontId="29" fillId="0" borderId="58" xfId="43" applyFont="1" applyFill="1" applyBorder="1" applyAlignment="1">
      <alignment horizontal="center"/>
    </xf>
    <xf numFmtId="0" fontId="29" fillId="0" borderId="46" xfId="43" applyFont="1" applyFill="1" applyBorder="1" applyAlignment="1">
      <alignment horizontal="center"/>
    </xf>
    <xf numFmtId="0" fontId="2" fillId="0" borderId="0" xfId="43" applyFont="1" applyFill="1" applyBorder="1" applyAlignment="1">
      <alignment horizontal="center"/>
    </xf>
    <xf numFmtId="0" fontId="2" fillId="0" borderId="0" xfId="1" applyFont="1" applyFill="1" applyBorder="1">
      <alignment readingOrder="1"/>
    </xf>
    <xf numFmtId="0" fontId="20" fillId="32" borderId="25" xfId="43" applyFont="1" applyFill="1" applyBorder="1" applyAlignment="1">
      <alignment horizontal="center" vertical="center" wrapText="1"/>
    </xf>
    <xf numFmtId="0" fontId="28" fillId="31" borderId="28" xfId="43" applyFont="1" applyFill="1" applyBorder="1" applyAlignment="1">
      <alignment horizontal="center" vertical="center" wrapText="1"/>
    </xf>
    <xf numFmtId="0" fontId="22" fillId="0" borderId="0" xfId="43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0" fillId="0" borderId="0" xfId="43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 readingOrder="1"/>
    </xf>
    <xf numFmtId="0" fontId="20" fillId="0" borderId="0" xfId="1" applyFont="1" applyFill="1" applyAlignment="1">
      <alignment horizontal="center" vertical="center" wrapText="1" readingOrder="1"/>
    </xf>
    <xf numFmtId="0" fontId="1" fillId="0" borderId="0" xfId="1" applyAlignment="1">
      <alignment horizontal="center" vertical="center" wrapText="1" readingOrder="1"/>
    </xf>
    <xf numFmtId="0" fontId="20" fillId="0" borderId="0" xfId="1" applyFont="1" applyFill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32" fillId="34" borderId="38" xfId="43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 readingOrder="1"/>
    </xf>
    <xf numFmtId="0" fontId="26" fillId="0" borderId="0" xfId="43" applyFont="1" applyFill="1" applyBorder="1"/>
    <xf numFmtId="0" fontId="27" fillId="0" borderId="0" xfId="43" applyFont="1" applyFill="1" applyBorder="1"/>
    <xf numFmtId="0" fontId="21" fillId="35" borderId="30" xfId="43" applyFont="1" applyFill="1" applyBorder="1" applyAlignment="1">
      <alignment horizontal="center"/>
    </xf>
    <xf numFmtId="0" fontId="29" fillId="35" borderId="19" xfId="43" applyFont="1" applyFill="1" applyBorder="1" applyAlignment="1">
      <alignment horizontal="center"/>
    </xf>
    <xf numFmtId="0" fontId="31" fillId="35" borderId="25" xfId="43" applyFont="1" applyFill="1" applyBorder="1" applyAlignment="1">
      <alignment horizontal="center"/>
    </xf>
    <xf numFmtId="0" fontId="21" fillId="35" borderId="23" xfId="43" applyFont="1" applyFill="1" applyBorder="1" applyAlignment="1">
      <alignment horizontal="center"/>
    </xf>
    <xf numFmtId="0" fontId="30" fillId="35" borderId="14" xfId="43" applyFont="1" applyFill="1" applyBorder="1" applyAlignment="1">
      <alignment horizontal="center"/>
    </xf>
    <xf numFmtId="0" fontId="29" fillId="35" borderId="26" xfId="43" applyFont="1" applyFill="1" applyBorder="1" applyAlignment="1">
      <alignment horizontal="center"/>
    </xf>
    <xf numFmtId="0" fontId="29" fillId="35" borderId="49" xfId="43" applyFont="1" applyFill="1" applyBorder="1" applyAlignment="1">
      <alignment horizontal="center"/>
    </xf>
    <xf numFmtId="0" fontId="20" fillId="27" borderId="28" xfId="43" applyFont="1" applyFill="1" applyBorder="1" applyAlignment="1">
      <alignment horizontal="center" vertical="center" wrapText="1"/>
    </xf>
    <xf numFmtId="0" fontId="2" fillId="35" borderId="12" xfId="43" applyFont="1" applyFill="1" applyBorder="1"/>
    <xf numFmtId="0" fontId="2" fillId="35" borderId="40" xfId="43" applyFont="1" applyFill="1" applyBorder="1"/>
    <xf numFmtId="0" fontId="2" fillId="35" borderId="61" xfId="43" applyFont="1" applyFill="1" applyBorder="1"/>
    <xf numFmtId="0" fontId="20" fillId="35" borderId="25" xfId="43" applyFont="1" applyFill="1" applyBorder="1" applyAlignment="1">
      <alignment horizontal="center"/>
    </xf>
    <xf numFmtId="0" fontId="31" fillId="35" borderId="28" xfId="43" applyFont="1" applyFill="1" applyBorder="1" applyAlignment="1">
      <alignment horizontal="center" vertical="center" wrapText="1"/>
    </xf>
    <xf numFmtId="0" fontId="31" fillId="35" borderId="28" xfId="43" applyFont="1" applyFill="1" applyBorder="1" applyAlignment="1">
      <alignment horizontal="center"/>
    </xf>
    <xf numFmtId="0" fontId="31" fillId="35" borderId="29" xfId="43" applyFont="1" applyFill="1" applyBorder="1" applyAlignment="1">
      <alignment horizontal="center"/>
    </xf>
    <xf numFmtId="0" fontId="31" fillId="35" borderId="64" xfId="43" applyFont="1" applyFill="1" applyBorder="1" applyAlignment="1">
      <alignment horizontal="center"/>
    </xf>
    <xf numFmtId="0" fontId="31" fillId="35" borderId="60" xfId="43" applyFont="1" applyFill="1" applyBorder="1" applyAlignment="1">
      <alignment horizontal="center"/>
    </xf>
    <xf numFmtId="0" fontId="31" fillId="35" borderId="42" xfId="43" applyFont="1" applyFill="1" applyBorder="1" applyAlignment="1">
      <alignment horizontal="center"/>
    </xf>
    <xf numFmtId="0" fontId="31" fillId="35" borderId="16" xfId="43" applyFont="1" applyFill="1" applyBorder="1" applyAlignment="1">
      <alignment horizontal="center"/>
    </xf>
    <xf numFmtId="0" fontId="31" fillId="35" borderId="32" xfId="43" applyFont="1" applyFill="1" applyBorder="1" applyAlignment="1">
      <alignment horizontal="center"/>
    </xf>
    <xf numFmtId="0" fontId="31" fillId="35" borderId="50" xfId="43" applyFont="1" applyFill="1" applyBorder="1" applyAlignment="1">
      <alignment horizontal="center"/>
    </xf>
    <xf numFmtId="0" fontId="31" fillId="35" borderId="53" xfId="43" applyFont="1" applyFill="1" applyBorder="1" applyAlignment="1">
      <alignment horizontal="center"/>
    </xf>
    <xf numFmtId="0" fontId="31" fillId="35" borderId="22" xfId="43" applyFont="1" applyFill="1" applyBorder="1" applyAlignment="1">
      <alignment horizontal="center"/>
    </xf>
    <xf numFmtId="0" fontId="20" fillId="35" borderId="30" xfId="43" applyFont="1" applyFill="1" applyBorder="1" applyAlignment="1">
      <alignment horizontal="center"/>
    </xf>
    <xf numFmtId="0" fontId="21" fillId="35" borderId="27" xfId="43" applyFont="1" applyFill="1" applyBorder="1" applyAlignment="1">
      <alignment horizontal="center"/>
    </xf>
    <xf numFmtId="0" fontId="31" fillId="35" borderId="25" xfId="43" applyFont="1" applyFill="1" applyBorder="1" applyAlignment="1">
      <alignment horizontal="center" vertical="center" wrapText="1"/>
    </xf>
    <xf numFmtId="0" fontId="20" fillId="28" borderId="38" xfId="43" applyFont="1" applyFill="1" applyBorder="1" applyAlignment="1">
      <alignment horizontal="center" vertical="center" wrapText="1"/>
    </xf>
    <xf numFmtId="0" fontId="29" fillId="35" borderId="44" xfId="43" applyFont="1" applyFill="1" applyBorder="1" applyAlignment="1">
      <alignment horizontal="center"/>
    </xf>
    <xf numFmtId="0" fontId="30" fillId="35" borderId="23" xfId="43" applyFont="1" applyFill="1" applyBorder="1" applyAlignment="1">
      <alignment horizontal="center"/>
    </xf>
    <xf numFmtId="0" fontId="30" fillId="0" borderId="11" xfId="43" applyFont="1" applyFill="1" applyBorder="1" applyAlignment="1">
      <alignment horizontal="center"/>
    </xf>
    <xf numFmtId="0" fontId="29" fillId="0" borderId="59" xfId="43" applyFont="1" applyFill="1" applyBorder="1" applyAlignment="1">
      <alignment horizontal="center"/>
    </xf>
    <xf numFmtId="0" fontId="29" fillId="0" borderId="10" xfId="43" applyFont="1" applyFill="1" applyBorder="1" applyAlignment="1">
      <alignment horizontal="center"/>
    </xf>
    <xf numFmtId="0" fontId="29" fillId="0" borderId="36" xfId="43" applyFont="1" applyFill="1" applyBorder="1" applyAlignment="1">
      <alignment horizontal="center"/>
    </xf>
    <xf numFmtId="0" fontId="30" fillId="0" borderId="40" xfId="43" applyFont="1" applyFill="1" applyBorder="1" applyAlignment="1">
      <alignment horizontal="center"/>
    </xf>
    <xf numFmtId="0" fontId="29" fillId="0" borderId="55" xfId="43" applyFont="1" applyFill="1" applyBorder="1" applyAlignment="1">
      <alignment horizontal="center"/>
    </xf>
    <xf numFmtId="0" fontId="29" fillId="0" borderId="63" xfId="43" applyFont="1" applyFill="1" applyBorder="1" applyAlignment="1">
      <alignment horizontal="center"/>
    </xf>
    <xf numFmtId="0" fontId="33" fillId="0" borderId="12" xfId="43" applyFont="1" applyFill="1" applyBorder="1" applyAlignment="1">
      <alignment horizontal="center"/>
    </xf>
    <xf numFmtId="0" fontId="33" fillId="0" borderId="31" xfId="43" applyFont="1" applyFill="1" applyBorder="1" applyAlignment="1">
      <alignment horizontal="center"/>
    </xf>
    <xf numFmtId="0" fontId="30" fillId="0" borderId="61" xfId="43" applyFont="1" applyFill="1" applyBorder="1" applyAlignment="1">
      <alignment horizontal="center"/>
    </xf>
    <xf numFmtId="0" fontId="29" fillId="0" borderId="57" xfId="43" applyFont="1" applyFill="1" applyBorder="1" applyAlignment="1">
      <alignment horizontal="center"/>
    </xf>
    <xf numFmtId="0" fontId="29" fillId="0" borderId="24" xfId="43" applyFont="1" applyFill="1" applyBorder="1" applyAlignment="1">
      <alignment horizontal="center"/>
    </xf>
    <xf numFmtId="0" fontId="30" fillId="0" borderId="23" xfId="43" applyFont="1" applyFill="1" applyBorder="1" applyAlignment="1">
      <alignment horizontal="center"/>
    </xf>
    <xf numFmtId="0" fontId="29" fillId="0" borderId="62" xfId="43" applyFont="1" applyFill="1" applyBorder="1" applyAlignment="1">
      <alignment horizontal="center"/>
    </xf>
    <xf numFmtId="0" fontId="29" fillId="0" borderId="18" xfId="43" applyFont="1" applyFill="1" applyBorder="1" applyAlignment="1">
      <alignment horizontal="center"/>
    </xf>
    <xf numFmtId="0" fontId="20" fillId="30" borderId="26" xfId="43" applyFont="1" applyFill="1" applyBorder="1" applyAlignment="1">
      <alignment horizontal="center" vertical="center" wrapText="1"/>
    </xf>
    <xf numFmtId="0" fontId="36" fillId="0" borderId="0" xfId="1" applyFont="1">
      <alignment readingOrder="1"/>
    </xf>
    <xf numFmtId="0" fontId="35" fillId="0" borderId="0" xfId="1" applyFont="1" applyBorder="1" applyAlignment="1">
      <alignment horizontal="center" readingOrder="1"/>
    </xf>
    <xf numFmtId="0" fontId="35" fillId="0" borderId="0" xfId="1" applyFont="1" applyAlignment="1">
      <alignment horizontal="center" readingOrder="1"/>
    </xf>
    <xf numFmtId="0" fontId="29" fillId="35" borderId="19" xfId="1" applyFont="1" applyFill="1" applyBorder="1" applyAlignment="1">
      <alignment horizontal="center" readingOrder="1"/>
    </xf>
    <xf numFmtId="0" fontId="39" fillId="35" borderId="28" xfId="1" applyFont="1" applyFill="1" applyBorder="1" applyAlignment="1">
      <alignment horizontal="center" readingOrder="1"/>
    </xf>
    <xf numFmtId="0" fontId="39" fillId="35" borderId="29" xfId="1" applyFont="1" applyFill="1" applyBorder="1" applyAlignment="1">
      <alignment horizontal="center" readingOrder="1"/>
    </xf>
    <xf numFmtId="0" fontId="39" fillId="35" borderId="42" xfId="1" applyFont="1" applyFill="1" applyBorder="1" applyAlignment="1">
      <alignment horizontal="center" readingOrder="1"/>
    </xf>
    <xf numFmtId="0" fontId="30" fillId="35" borderId="13" xfId="1" applyFont="1" applyFill="1" applyBorder="1" applyAlignment="1">
      <alignment horizontal="center" readingOrder="1"/>
    </xf>
    <xf numFmtId="0" fontId="30" fillId="0" borderId="58" xfId="43" applyFont="1" applyFill="1" applyBorder="1" applyAlignment="1">
      <alignment horizontal="center"/>
    </xf>
    <xf numFmtId="0" fontId="30" fillId="0" borderId="10" xfId="43" applyFont="1" applyFill="1" applyBorder="1" applyAlignment="1">
      <alignment horizontal="center"/>
    </xf>
    <xf numFmtId="0" fontId="30" fillId="0" borderId="0" xfId="43" applyFont="1" applyFill="1" applyBorder="1" applyAlignment="1">
      <alignment horizontal="center"/>
    </xf>
    <xf numFmtId="0" fontId="33" fillId="0" borderId="0" xfId="43" applyFont="1" applyFill="1" applyBorder="1" applyAlignment="1">
      <alignment horizontal="center"/>
    </xf>
    <xf numFmtId="0" fontId="30" fillId="0" borderId="56" xfId="43" applyFont="1" applyFill="1" applyBorder="1" applyAlignment="1">
      <alignment horizontal="center"/>
    </xf>
    <xf numFmtId="0" fontId="30" fillId="0" borderId="18" xfId="43" applyFont="1" applyFill="1" applyBorder="1" applyAlignment="1">
      <alignment horizontal="center"/>
    </xf>
    <xf numFmtId="0" fontId="21" fillId="0" borderId="33" xfId="43" applyFont="1" applyFill="1" applyBorder="1" applyAlignment="1">
      <alignment horizontal="center"/>
    </xf>
    <xf numFmtId="0" fontId="30" fillId="0" borderId="43" xfId="43" applyFont="1" applyFill="1" applyBorder="1" applyAlignment="1">
      <alignment horizontal="center"/>
    </xf>
    <xf numFmtId="0" fontId="21" fillId="0" borderId="52" xfId="43" applyFont="1" applyFill="1" applyBorder="1" applyAlignment="1">
      <alignment horizontal="center"/>
    </xf>
    <xf numFmtId="0" fontId="21" fillId="0" borderId="54" xfId="43" applyFont="1" applyFill="1" applyBorder="1" applyAlignment="1">
      <alignment horizontal="center"/>
    </xf>
    <xf numFmtId="0" fontId="21" fillId="0" borderId="45" xfId="43" applyFont="1" applyFill="1" applyBorder="1" applyAlignment="1">
      <alignment horizontal="center"/>
    </xf>
    <xf numFmtId="0" fontId="21" fillId="35" borderId="14" xfId="43" applyFont="1" applyFill="1" applyBorder="1" applyAlignment="1">
      <alignment horizontal="center"/>
    </xf>
    <xf numFmtId="0" fontId="1" fillId="0" borderId="0" xfId="43" applyFont="1" applyFill="1" applyBorder="1" applyAlignment="1">
      <alignment horizontal="left" vertical="center" wrapText="1"/>
    </xf>
    <xf numFmtId="0" fontId="1" fillId="0" borderId="0" xfId="43" applyFont="1" applyFill="1" applyBorder="1" applyAlignment="1">
      <alignment horizontal="left"/>
    </xf>
    <xf numFmtId="0" fontId="31" fillId="24" borderId="25" xfId="43" applyFont="1" applyFill="1" applyBorder="1" applyAlignment="1">
      <alignment horizontal="center"/>
    </xf>
    <xf numFmtId="0" fontId="39" fillId="24" borderId="42" xfId="1" applyFont="1" applyFill="1" applyBorder="1" applyAlignment="1">
      <alignment horizontal="center" readingOrder="1"/>
    </xf>
    <xf numFmtId="0" fontId="40" fillId="35" borderId="19" xfId="43" applyFont="1" applyFill="1" applyBorder="1" applyAlignment="1">
      <alignment horizontal="center"/>
    </xf>
    <xf numFmtId="0" fontId="31" fillId="35" borderId="14" xfId="43" applyFont="1" applyFill="1" applyBorder="1" applyAlignment="1">
      <alignment horizontal="center"/>
    </xf>
    <xf numFmtId="0" fontId="23" fillId="35" borderId="44" xfId="43" applyFont="1" applyFill="1" applyBorder="1" applyAlignment="1">
      <alignment horizontal="center"/>
    </xf>
    <xf numFmtId="0" fontId="21" fillId="0" borderId="12" xfId="43" applyFont="1" applyFill="1" applyBorder="1" applyAlignment="1">
      <alignment horizontal="center"/>
    </xf>
    <xf numFmtId="0" fontId="21" fillId="0" borderId="40" xfId="43" applyFont="1" applyFill="1" applyBorder="1" applyAlignment="1">
      <alignment horizontal="center"/>
    </xf>
    <xf numFmtId="0" fontId="26" fillId="29" borderId="21" xfId="43" applyFont="1" applyFill="1" applyBorder="1" applyAlignment="1">
      <alignment horizontal="center" vertical="center"/>
    </xf>
    <xf numFmtId="0" fontId="27" fillId="0" borderId="21" xfId="43" applyFont="1" applyBorder="1" applyAlignment="1">
      <alignment horizontal="center" vertical="center"/>
    </xf>
    <xf numFmtId="0" fontId="2" fillId="0" borderId="0" xfId="43" applyBorder="1" applyAlignment="1">
      <alignment horizontal="center" vertical="center"/>
    </xf>
    <xf numFmtId="0" fontId="2" fillId="30" borderId="21" xfId="43" applyFill="1" applyBorder="1" applyAlignment="1">
      <alignment horizontal="center" vertical="center"/>
    </xf>
    <xf numFmtId="0" fontId="2" fillId="0" borderId="21" xfId="43" applyFont="1" applyBorder="1" applyAlignment="1">
      <alignment horizontal="center" vertical="center"/>
    </xf>
    <xf numFmtId="0" fontId="2" fillId="35" borderId="23" xfId="43" applyFont="1" applyFill="1" applyBorder="1"/>
    <xf numFmtId="0" fontId="30" fillId="35" borderId="45" xfId="43" applyFont="1" applyFill="1" applyBorder="1" applyAlignment="1">
      <alignment horizontal="center"/>
    </xf>
    <xf numFmtId="0" fontId="2" fillId="35" borderId="11" xfId="43" applyFont="1" applyFill="1" applyBorder="1"/>
    <xf numFmtId="0" fontId="29" fillId="35" borderId="18" xfId="43" applyFont="1" applyFill="1" applyBorder="1" applyAlignment="1">
      <alignment horizontal="center"/>
    </xf>
    <xf numFmtId="0" fontId="1" fillId="0" borderId="0" xfId="1" applyBorder="1" applyAlignment="1">
      <alignment horizontal="center" readingOrder="1"/>
    </xf>
    <xf numFmtId="0" fontId="1" fillId="0" borderId="0" xfId="1" applyFill="1" applyBorder="1" applyAlignment="1">
      <alignment horizontal="center" readingOrder="1"/>
    </xf>
    <xf numFmtId="0" fontId="1" fillId="24" borderId="68" xfId="1" applyFill="1" applyBorder="1">
      <alignment readingOrder="1"/>
    </xf>
    <xf numFmtId="0" fontId="1" fillId="24" borderId="67" xfId="1" applyFill="1" applyBorder="1">
      <alignment readingOrder="1"/>
    </xf>
    <xf numFmtId="0" fontId="20" fillId="38" borderId="14" xfId="43" applyFont="1" applyFill="1" applyBorder="1" applyAlignment="1">
      <alignment horizontal="center" vertical="center" wrapText="1"/>
    </xf>
    <xf numFmtId="0" fontId="20" fillId="36" borderId="26" xfId="43" applyFont="1" applyFill="1" applyBorder="1" applyAlignment="1">
      <alignment horizontal="center" vertical="center" wrapText="1"/>
    </xf>
    <xf numFmtId="0" fontId="30" fillId="0" borderId="34" xfId="1" applyFont="1" applyFill="1" applyBorder="1" applyAlignment="1">
      <alignment horizontal="center" readingOrder="1"/>
    </xf>
    <xf numFmtId="0" fontId="29" fillId="0" borderId="16" xfId="1" applyFont="1" applyFill="1" applyBorder="1" applyAlignment="1">
      <alignment horizontal="center" readingOrder="1"/>
    </xf>
    <xf numFmtId="0" fontId="30" fillId="0" borderId="31" xfId="1" applyFont="1" applyFill="1" applyBorder="1" applyAlignment="1">
      <alignment horizontal="center" readingOrder="1"/>
    </xf>
    <xf numFmtId="0" fontId="29" fillId="0" borderId="32" xfId="1" applyFont="1" applyFill="1" applyBorder="1" applyAlignment="1">
      <alignment horizontal="center" readingOrder="1"/>
    </xf>
    <xf numFmtId="0" fontId="30" fillId="0" borderId="51" xfId="1" applyFont="1" applyFill="1" applyBorder="1" applyAlignment="1">
      <alignment horizontal="center" readingOrder="1"/>
    </xf>
    <xf numFmtId="0" fontId="29" fillId="0" borderId="50" xfId="1" applyFont="1" applyFill="1" applyBorder="1" applyAlignment="1">
      <alignment horizontal="center" readingOrder="1"/>
    </xf>
    <xf numFmtId="0" fontId="30" fillId="0" borderId="48" xfId="1" applyFont="1" applyFill="1" applyBorder="1" applyAlignment="1">
      <alignment horizontal="center" readingOrder="1"/>
    </xf>
    <xf numFmtId="0" fontId="29" fillId="0" borderId="53" xfId="1" applyFont="1" applyFill="1" applyBorder="1" applyAlignment="1">
      <alignment horizontal="center" readingOrder="1"/>
    </xf>
    <xf numFmtId="0" fontId="30" fillId="0" borderId="43" xfId="1" applyFont="1" applyFill="1" applyBorder="1" applyAlignment="1">
      <alignment horizontal="center" readingOrder="1"/>
    </xf>
    <xf numFmtId="0" fontId="29" fillId="0" borderId="22" xfId="1" applyFont="1" applyFill="1" applyBorder="1" applyAlignment="1">
      <alignment horizontal="center" readingOrder="1"/>
    </xf>
    <xf numFmtId="0" fontId="30" fillId="35" borderId="43" xfId="43" applyFont="1" applyFill="1" applyBorder="1" applyAlignment="1">
      <alignment horizontal="center"/>
    </xf>
    <xf numFmtId="0" fontId="30" fillId="0" borderId="0" xfId="1" applyFont="1" applyFill="1" applyBorder="1" applyAlignment="1">
      <alignment horizontal="center" readingOrder="1"/>
    </xf>
    <xf numFmtId="0" fontId="29" fillId="35" borderId="22" xfId="43" applyFont="1" applyFill="1" applyBorder="1" applyAlignment="1">
      <alignment horizontal="center"/>
    </xf>
    <xf numFmtId="0" fontId="34" fillId="0" borderId="36" xfId="43" applyFont="1" applyFill="1" applyBorder="1" applyAlignment="1">
      <alignment horizontal="center"/>
    </xf>
    <xf numFmtId="0" fontId="30" fillId="0" borderId="56" xfId="1" applyFont="1" applyFill="1" applyBorder="1" applyAlignment="1">
      <alignment horizontal="center" readingOrder="1"/>
    </xf>
    <xf numFmtId="0" fontId="30" fillId="0" borderId="58" xfId="1" applyFont="1" applyFill="1" applyBorder="1" applyAlignment="1">
      <alignment horizontal="center" readingOrder="1"/>
    </xf>
    <xf numFmtId="0" fontId="34" fillId="0" borderId="32" xfId="43" applyFont="1" applyFill="1" applyBorder="1" applyAlignment="1">
      <alignment horizontal="center"/>
    </xf>
    <xf numFmtId="0" fontId="34" fillId="0" borderId="53" xfId="43" applyFont="1" applyFill="1" applyBorder="1" applyAlignment="1">
      <alignment horizontal="center"/>
    </xf>
    <xf numFmtId="0" fontId="21" fillId="0" borderId="11" xfId="43" applyFont="1" applyFill="1" applyBorder="1" applyAlignment="1">
      <alignment horizontal="center"/>
    </xf>
    <xf numFmtId="0" fontId="21" fillId="0" borderId="61" xfId="43" applyFont="1" applyFill="1" applyBorder="1" applyAlignment="1">
      <alignment horizontal="center"/>
    </xf>
    <xf numFmtId="0" fontId="21" fillId="0" borderId="23" xfId="43" applyFont="1" applyFill="1" applyBorder="1" applyAlignment="1">
      <alignment horizontal="center"/>
    </xf>
    <xf numFmtId="0" fontId="30" fillId="0" borderId="10" xfId="1" applyFont="1" applyFill="1" applyBorder="1" applyAlignment="1">
      <alignment horizontal="center" readingOrder="1"/>
    </xf>
    <xf numFmtId="0" fontId="29" fillId="0" borderId="46" xfId="1" applyFont="1" applyFill="1" applyBorder="1" applyAlignment="1">
      <alignment horizontal="center" readingOrder="1"/>
    </xf>
    <xf numFmtId="0" fontId="29" fillId="0" borderId="37" xfId="1" applyFont="1" applyFill="1" applyBorder="1" applyAlignment="1">
      <alignment horizontal="center" readingOrder="1"/>
    </xf>
    <xf numFmtId="0" fontId="29" fillId="0" borderId="63" xfId="1" applyFont="1" applyFill="1" applyBorder="1" applyAlignment="1">
      <alignment horizontal="center" readingOrder="1"/>
    </xf>
    <xf numFmtId="0" fontId="29" fillId="0" borderId="24" xfId="1" applyFont="1" applyFill="1" applyBorder="1" applyAlignment="1">
      <alignment horizontal="center" readingOrder="1"/>
    </xf>
    <xf numFmtId="0" fontId="30" fillId="0" borderId="18" xfId="1" applyFont="1" applyFill="1" applyBorder="1" applyAlignment="1">
      <alignment horizontal="center" readingOrder="1"/>
    </xf>
    <xf numFmtId="0" fontId="29" fillId="0" borderId="44" xfId="1" applyFont="1" applyFill="1" applyBorder="1" applyAlignment="1">
      <alignment horizontal="center" readingOrder="1"/>
    </xf>
    <xf numFmtId="0" fontId="21" fillId="39" borderId="11" xfId="43" applyFont="1" applyFill="1" applyBorder="1" applyAlignment="1">
      <alignment horizontal="center"/>
    </xf>
    <xf numFmtId="0" fontId="29" fillId="39" borderId="59" xfId="43" applyFont="1" applyFill="1" applyBorder="1" applyAlignment="1">
      <alignment horizontal="center"/>
    </xf>
    <xf numFmtId="0" fontId="21" fillId="39" borderId="12" xfId="43" applyFont="1" applyFill="1" applyBorder="1" applyAlignment="1">
      <alignment horizontal="center"/>
    </xf>
    <xf numFmtId="0" fontId="29" fillId="39" borderId="36" xfId="43" applyFont="1" applyFill="1" applyBorder="1" applyAlignment="1">
      <alignment horizontal="center"/>
    </xf>
    <xf numFmtId="0" fontId="21" fillId="39" borderId="40" xfId="43" applyFont="1" applyFill="1" applyBorder="1" applyAlignment="1">
      <alignment horizontal="center"/>
    </xf>
    <xf numFmtId="0" fontId="29" fillId="39" borderId="55" xfId="43" applyFont="1" applyFill="1" applyBorder="1" applyAlignment="1">
      <alignment horizontal="center"/>
    </xf>
    <xf numFmtId="0" fontId="21" fillId="39" borderId="61" xfId="43" applyFont="1" applyFill="1" applyBorder="1" applyAlignment="1">
      <alignment horizontal="center"/>
    </xf>
    <xf numFmtId="0" fontId="29" fillId="39" borderId="57" xfId="43" applyFont="1" applyFill="1" applyBorder="1" applyAlignment="1">
      <alignment horizontal="center"/>
    </xf>
    <xf numFmtId="0" fontId="21" fillId="39" borderId="10" xfId="43" applyFont="1" applyFill="1" applyBorder="1" applyAlignment="1">
      <alignment horizontal="center"/>
    </xf>
    <xf numFmtId="0" fontId="21" fillId="39" borderId="0" xfId="43" applyFont="1" applyFill="1" applyBorder="1" applyAlignment="1">
      <alignment horizontal="center"/>
    </xf>
    <xf numFmtId="0" fontId="21" fillId="39" borderId="56" xfId="43" applyFont="1" applyFill="1" applyBorder="1" applyAlignment="1">
      <alignment horizontal="center"/>
    </xf>
    <xf numFmtId="0" fontId="21" fillId="39" borderId="58" xfId="43" applyFont="1" applyFill="1" applyBorder="1" applyAlignment="1">
      <alignment horizontal="center"/>
    </xf>
    <xf numFmtId="0" fontId="30" fillId="39" borderId="34" xfId="43" applyFont="1" applyFill="1" applyBorder="1" applyAlignment="1">
      <alignment horizontal="center" vertical="center" wrapText="1"/>
    </xf>
    <xf numFmtId="0" fontId="29" fillId="39" borderId="16" xfId="43" applyFont="1" applyFill="1" applyBorder="1" applyAlignment="1">
      <alignment horizontal="center" vertical="center" wrapText="1"/>
    </xf>
    <xf numFmtId="0" fontId="30" fillId="39" borderId="14" xfId="43" applyFont="1" applyFill="1" applyBorder="1" applyAlignment="1">
      <alignment horizontal="center" vertical="center" wrapText="1"/>
    </xf>
    <xf numFmtId="0" fontId="29" fillId="39" borderId="26" xfId="43" applyFont="1" applyFill="1" applyBorder="1" applyAlignment="1">
      <alignment horizontal="center" vertical="center" wrapText="1"/>
    </xf>
    <xf numFmtId="0" fontId="30" fillId="39" borderId="33" xfId="43" applyFont="1" applyFill="1" applyBorder="1" applyAlignment="1">
      <alignment horizontal="center" vertical="center" wrapText="1"/>
    </xf>
    <xf numFmtId="0" fontId="30" fillId="39" borderId="10" xfId="1" applyFont="1" applyFill="1" applyBorder="1" applyAlignment="1">
      <alignment horizontal="center" readingOrder="1"/>
    </xf>
    <xf numFmtId="0" fontId="29" fillId="39" borderId="59" xfId="1" applyFont="1" applyFill="1" applyBorder="1" applyAlignment="1">
      <alignment horizontal="center" readingOrder="1"/>
    </xf>
    <xf numFmtId="0" fontId="30" fillId="39" borderId="0" xfId="1" applyFont="1" applyFill="1" applyBorder="1" applyAlignment="1">
      <alignment horizontal="center" readingOrder="1"/>
    </xf>
    <xf numFmtId="0" fontId="29" fillId="39" borderId="36" xfId="1" applyFont="1" applyFill="1" applyBorder="1" applyAlignment="1">
      <alignment horizontal="center" readingOrder="1"/>
    </xf>
    <xf numFmtId="0" fontId="30" fillId="39" borderId="18" xfId="1" applyFont="1" applyFill="1" applyBorder="1" applyAlignment="1">
      <alignment horizontal="center" readingOrder="1"/>
    </xf>
    <xf numFmtId="0" fontId="29" fillId="39" borderId="62" xfId="1" applyFont="1" applyFill="1" applyBorder="1" applyAlignment="1">
      <alignment horizontal="center" readingOrder="1"/>
    </xf>
    <xf numFmtId="0" fontId="20" fillId="39" borderId="28" xfId="43" applyFont="1" applyFill="1" applyBorder="1" applyAlignment="1">
      <alignment horizontal="center" vertical="center" wrapText="1"/>
    </xf>
    <xf numFmtId="0" fontId="20" fillId="39" borderId="13" xfId="43" applyFont="1" applyFill="1" applyBorder="1" applyAlignment="1">
      <alignment horizontal="center" vertical="center" wrapText="1"/>
    </xf>
    <xf numFmtId="0" fontId="20" fillId="39" borderId="15" xfId="43" applyFont="1" applyFill="1" applyBorder="1" applyAlignment="1">
      <alignment horizontal="center" vertical="center" wrapText="1"/>
    </xf>
    <xf numFmtId="0" fontId="20" fillId="39" borderId="19" xfId="1" applyFont="1" applyFill="1" applyBorder="1" applyAlignment="1">
      <alignment horizontal="center" vertical="center" wrapText="1"/>
    </xf>
    <xf numFmtId="0" fontId="21" fillId="39" borderId="23" xfId="43" applyFont="1" applyFill="1" applyBorder="1" applyAlignment="1">
      <alignment horizontal="center"/>
    </xf>
    <xf numFmtId="0" fontId="29" fillId="39" borderId="62" xfId="43" applyFont="1" applyFill="1" applyBorder="1" applyAlignment="1">
      <alignment horizontal="center"/>
    </xf>
    <xf numFmtId="0" fontId="31" fillId="39" borderId="28" xfId="43" applyFont="1" applyFill="1" applyBorder="1" applyAlignment="1">
      <alignment horizontal="center"/>
    </xf>
    <xf numFmtId="0" fontId="31" fillId="39" borderId="29" xfId="43" applyFont="1" applyFill="1" applyBorder="1" applyAlignment="1">
      <alignment horizontal="center"/>
    </xf>
    <xf numFmtId="0" fontId="31" fillId="39" borderId="64" xfId="43" applyFont="1" applyFill="1" applyBorder="1" applyAlignment="1">
      <alignment horizontal="center"/>
    </xf>
    <xf numFmtId="0" fontId="31" fillId="39" borderId="60" xfId="43" applyFont="1" applyFill="1" applyBorder="1" applyAlignment="1">
      <alignment horizontal="center"/>
    </xf>
    <xf numFmtId="0" fontId="31" fillId="39" borderId="42" xfId="43" applyFont="1" applyFill="1" applyBorder="1" applyAlignment="1">
      <alignment horizontal="center"/>
    </xf>
    <xf numFmtId="0" fontId="29" fillId="39" borderId="46" xfId="43" applyFont="1" applyFill="1" applyBorder="1" applyAlignment="1">
      <alignment horizontal="center"/>
    </xf>
    <xf numFmtId="0" fontId="29" fillId="39" borderId="37" xfId="43" applyFont="1" applyFill="1" applyBorder="1" applyAlignment="1">
      <alignment horizontal="center"/>
    </xf>
    <xf numFmtId="0" fontId="29" fillId="39" borderId="63" xfId="43" applyFont="1" applyFill="1" applyBorder="1" applyAlignment="1">
      <alignment horizontal="center"/>
    </xf>
    <xf numFmtId="0" fontId="29" fillId="39" borderId="24" xfId="43" applyFont="1" applyFill="1" applyBorder="1" applyAlignment="1">
      <alignment horizontal="center"/>
    </xf>
    <xf numFmtId="0" fontId="29" fillId="39" borderId="44" xfId="43" applyFont="1" applyFill="1" applyBorder="1" applyAlignment="1">
      <alignment horizontal="center"/>
    </xf>
    <xf numFmtId="0" fontId="35" fillId="0" borderId="0" xfId="1" applyFont="1">
      <alignment readingOrder="1"/>
    </xf>
    <xf numFmtId="0" fontId="31" fillId="37" borderId="29" xfId="1" applyFont="1" applyFill="1" applyBorder="1" applyAlignment="1">
      <alignment horizontal="center" vertical="center" readingOrder="1"/>
    </xf>
    <xf numFmtId="0" fontId="31" fillId="37" borderId="42" xfId="1" applyFont="1" applyFill="1" applyBorder="1" applyAlignment="1">
      <alignment horizontal="center" vertical="center" readingOrder="1"/>
    </xf>
    <xf numFmtId="0" fontId="31" fillId="37" borderId="28" xfId="1" applyFont="1" applyFill="1" applyBorder="1" applyAlignment="1">
      <alignment horizontal="center" vertical="center" readingOrder="1"/>
    </xf>
    <xf numFmtId="0" fontId="43" fillId="29" borderId="14" xfId="43" applyFont="1" applyFill="1" applyBorder="1" applyAlignment="1">
      <alignment horizontal="center" vertical="center" wrapText="1"/>
    </xf>
    <xf numFmtId="0" fontId="20" fillId="35" borderId="30" xfId="43" applyFont="1" applyFill="1" applyBorder="1" applyAlignment="1">
      <alignment horizontal="center" vertical="center" wrapText="1"/>
    </xf>
    <xf numFmtId="0" fontId="31" fillId="35" borderId="13" xfId="43" applyFont="1" applyFill="1" applyBorder="1" applyAlignment="1">
      <alignment horizontal="center"/>
    </xf>
    <xf numFmtId="0" fontId="31" fillId="35" borderId="49" xfId="43" applyFont="1" applyFill="1" applyBorder="1" applyAlignment="1">
      <alignment horizontal="center"/>
    </xf>
    <xf numFmtId="0" fontId="31" fillId="35" borderId="19" xfId="43" applyFont="1" applyFill="1" applyBorder="1" applyAlignment="1">
      <alignment horizontal="center"/>
    </xf>
    <xf numFmtId="0" fontId="21" fillId="37" borderId="56" xfId="43" applyFont="1" applyFill="1" applyBorder="1" applyAlignment="1">
      <alignment horizontal="center"/>
    </xf>
    <xf numFmtId="0" fontId="21" fillId="37" borderId="0" xfId="43" applyFont="1" applyFill="1" applyBorder="1" applyAlignment="1">
      <alignment horizontal="center"/>
    </xf>
    <xf numFmtId="0" fontId="21" fillId="37" borderId="10" xfId="43" applyFont="1" applyFill="1" applyBorder="1" applyAlignment="1">
      <alignment horizontal="center"/>
    </xf>
    <xf numFmtId="0" fontId="29" fillId="37" borderId="59" xfId="43" applyFont="1" applyFill="1" applyBorder="1" applyAlignment="1">
      <alignment horizontal="center"/>
    </xf>
    <xf numFmtId="0" fontId="29" fillId="37" borderId="36" xfId="43" applyFont="1" applyFill="1" applyBorder="1" applyAlignment="1">
      <alignment horizontal="center"/>
    </xf>
    <xf numFmtId="0" fontId="29" fillId="37" borderId="55" xfId="43" applyFont="1" applyFill="1" applyBorder="1" applyAlignment="1">
      <alignment horizontal="center"/>
    </xf>
    <xf numFmtId="0" fontId="21" fillId="37" borderId="58" xfId="43" applyFont="1" applyFill="1" applyBorder="1" applyAlignment="1">
      <alignment horizontal="center"/>
    </xf>
    <xf numFmtId="0" fontId="29" fillId="37" borderId="57" xfId="43" applyFont="1" applyFill="1" applyBorder="1" applyAlignment="1">
      <alignment horizontal="center"/>
    </xf>
    <xf numFmtId="0" fontId="31" fillId="0" borderId="33" xfId="43" applyFont="1" applyFill="1" applyBorder="1" applyAlignment="1">
      <alignment horizontal="center"/>
    </xf>
    <xf numFmtId="0" fontId="31" fillId="0" borderId="59" xfId="43" applyFont="1" applyFill="1" applyBorder="1" applyAlignment="1">
      <alignment horizontal="center"/>
    </xf>
    <xf numFmtId="0" fontId="31" fillId="0" borderId="46" xfId="1" applyFont="1" applyFill="1" applyBorder="1">
      <alignment readingOrder="1"/>
    </xf>
    <xf numFmtId="0" fontId="31" fillId="0" borderId="35" xfId="43" applyFont="1" applyFill="1" applyBorder="1" applyAlignment="1">
      <alignment horizontal="center"/>
    </xf>
    <xf numFmtId="0" fontId="31" fillId="0" borderId="36" xfId="43" applyFont="1" applyFill="1" applyBorder="1" applyAlignment="1">
      <alignment horizontal="center"/>
    </xf>
    <xf numFmtId="0" fontId="31" fillId="0" borderId="37" xfId="1" applyFont="1" applyFill="1" applyBorder="1">
      <alignment readingOrder="1"/>
    </xf>
    <xf numFmtId="0" fontId="31" fillId="0" borderId="24" xfId="1" applyFont="1" applyFill="1" applyBorder="1">
      <alignment readingOrder="1"/>
    </xf>
    <xf numFmtId="0" fontId="31" fillId="0" borderId="52" xfId="43" applyFont="1" applyFill="1" applyBorder="1" applyAlignment="1">
      <alignment horizontal="center"/>
    </xf>
    <xf numFmtId="0" fontId="31" fillId="0" borderId="55" xfId="43" applyFont="1" applyFill="1" applyBorder="1" applyAlignment="1">
      <alignment horizontal="center"/>
    </xf>
    <xf numFmtId="0" fontId="31" fillId="0" borderId="63" xfId="1" applyFont="1" applyFill="1" applyBorder="1">
      <alignment readingOrder="1"/>
    </xf>
    <xf numFmtId="0" fontId="31" fillId="0" borderId="54" xfId="43" applyFont="1" applyFill="1" applyBorder="1" applyAlignment="1">
      <alignment horizontal="center"/>
    </xf>
    <xf numFmtId="0" fontId="31" fillId="0" borderId="57" xfId="43" applyFont="1" applyFill="1" applyBorder="1" applyAlignment="1">
      <alignment horizontal="center"/>
    </xf>
    <xf numFmtId="0" fontId="31" fillId="0" borderId="45" xfId="43" applyFont="1" applyFill="1" applyBorder="1" applyAlignment="1">
      <alignment horizontal="center"/>
    </xf>
    <xf numFmtId="0" fontId="31" fillId="0" borderId="62" xfId="43" applyFont="1" applyFill="1" applyBorder="1" applyAlignment="1">
      <alignment horizontal="center"/>
    </xf>
    <xf numFmtId="0" fontId="31" fillId="0" borderId="44" xfId="1" applyFont="1" applyFill="1" applyBorder="1">
      <alignment readingOrder="1"/>
    </xf>
    <xf numFmtId="0" fontId="31" fillId="0" borderId="51" xfId="1" applyFont="1" applyFill="1" applyBorder="1" applyAlignment="1">
      <alignment horizontal="center" readingOrder="1"/>
    </xf>
    <xf numFmtId="0" fontId="40" fillId="0" borderId="50" xfId="1" applyFont="1" applyFill="1" applyBorder="1" applyAlignment="1">
      <alignment horizontal="center" readingOrder="1"/>
    </xf>
    <xf numFmtId="0" fontId="31" fillId="0" borderId="31" xfId="1" applyFont="1" applyFill="1" applyBorder="1" applyAlignment="1">
      <alignment horizontal="center" readingOrder="1"/>
    </xf>
    <xf numFmtId="0" fontId="40" fillId="0" borderId="32" xfId="1" applyFont="1" applyFill="1" applyBorder="1" applyAlignment="1">
      <alignment horizontal="center" readingOrder="1"/>
    </xf>
    <xf numFmtId="0" fontId="31" fillId="0" borderId="48" xfId="1" applyFont="1" applyFill="1" applyBorder="1" applyAlignment="1">
      <alignment horizontal="center" readingOrder="1"/>
    </xf>
    <xf numFmtId="0" fontId="40" fillId="0" borderId="53" xfId="1" applyFont="1" applyFill="1" applyBorder="1" applyAlignment="1">
      <alignment horizontal="center" readingOrder="1"/>
    </xf>
    <xf numFmtId="0" fontId="20" fillId="35" borderId="30" xfId="44" applyFont="1" applyFill="1" applyBorder="1" applyAlignment="1">
      <alignment horizontal="center" vertical="center" wrapText="1"/>
    </xf>
    <xf numFmtId="0" fontId="30" fillId="0" borderId="34" xfId="44" applyFont="1" applyBorder="1" applyAlignment="1">
      <alignment horizontal="center" vertical="center" wrapText="1"/>
    </xf>
    <xf numFmtId="0" fontId="29" fillId="0" borderId="16" xfId="44" applyFont="1" applyBorder="1" applyAlignment="1">
      <alignment horizontal="center" vertical="center" wrapText="1"/>
    </xf>
    <xf numFmtId="0" fontId="31" fillId="35" borderId="28" xfId="44" applyFont="1" applyFill="1" applyBorder="1" applyAlignment="1">
      <alignment horizontal="center" vertical="center" wrapText="1"/>
    </xf>
    <xf numFmtId="0" fontId="30" fillId="0" borderId="14" xfId="44" applyFont="1" applyBorder="1" applyAlignment="1">
      <alignment horizontal="center" vertical="center" wrapText="1"/>
    </xf>
    <xf numFmtId="0" fontId="29" fillId="0" borderId="26" xfId="44" applyFont="1" applyBorder="1" applyAlignment="1">
      <alignment horizontal="center" vertical="center" wrapText="1"/>
    </xf>
    <xf numFmtId="0" fontId="1" fillId="35" borderId="12" xfId="44" applyFont="1" applyFill="1" applyBorder="1"/>
    <xf numFmtId="0" fontId="31" fillId="35" borderId="28" xfId="44" applyFont="1" applyFill="1" applyBorder="1" applyAlignment="1">
      <alignment horizontal="center"/>
    </xf>
    <xf numFmtId="0" fontId="31" fillId="35" borderId="29" xfId="44" applyFont="1" applyFill="1" applyBorder="1" applyAlignment="1">
      <alignment horizontal="center"/>
    </xf>
    <xf numFmtId="0" fontId="31" fillId="35" borderId="60" xfId="44" applyFont="1" applyFill="1" applyBorder="1" applyAlignment="1">
      <alignment horizontal="center"/>
    </xf>
    <xf numFmtId="0" fontId="1" fillId="35" borderId="40" xfId="44" applyFont="1" applyFill="1" applyBorder="1"/>
    <xf numFmtId="0" fontId="31" fillId="35" borderId="64" xfId="44" applyFont="1" applyFill="1" applyBorder="1" applyAlignment="1">
      <alignment horizontal="center"/>
    </xf>
    <xf numFmtId="0" fontId="1" fillId="35" borderId="61" xfId="44" applyFont="1" applyFill="1" applyBorder="1"/>
    <xf numFmtId="0" fontId="21" fillId="35" borderId="30" xfId="44" applyFont="1" applyFill="1" applyBorder="1" applyAlignment="1">
      <alignment horizontal="center"/>
    </xf>
    <xf numFmtId="0" fontId="21" fillId="35" borderId="49" xfId="44" applyFont="1" applyFill="1" applyBorder="1" applyAlignment="1">
      <alignment horizontal="center"/>
    </xf>
    <xf numFmtId="0" fontId="21" fillId="35" borderId="19" xfId="44" applyFont="1" applyFill="1" applyBorder="1" applyAlignment="1">
      <alignment horizontal="center"/>
    </xf>
    <xf numFmtId="0" fontId="1" fillId="0" borderId="0" xfId="1" applyFont="1" applyFill="1" applyBorder="1">
      <alignment readingOrder="1"/>
    </xf>
    <xf numFmtId="0" fontId="32" fillId="34" borderId="38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left" vertical="center" wrapText="1"/>
    </xf>
    <xf numFmtId="0" fontId="30" fillId="0" borderId="34" xfId="44" applyFont="1" applyFill="1" applyBorder="1" applyAlignment="1">
      <alignment horizontal="center"/>
    </xf>
    <xf numFmtId="0" fontId="29" fillId="0" borderId="16" xfId="44" applyFont="1" applyFill="1" applyBorder="1" applyAlignment="1">
      <alignment horizontal="center"/>
    </xf>
    <xf numFmtId="0" fontId="30" fillId="0" borderId="35" xfId="44" applyFont="1" applyFill="1" applyBorder="1" applyAlignment="1">
      <alignment horizontal="center"/>
    </xf>
    <xf numFmtId="0" fontId="29" fillId="0" borderId="0" xfId="44" applyFont="1" applyFill="1" applyBorder="1" applyAlignment="1">
      <alignment horizontal="center"/>
    </xf>
    <xf numFmtId="0" fontId="29" fillId="29" borderId="69" xfId="44" applyFont="1" applyFill="1" applyBorder="1" applyAlignment="1">
      <alignment horizontal="center"/>
    </xf>
    <xf numFmtId="0" fontId="30" fillId="0" borderId="34" xfId="1" applyFont="1" applyBorder="1" applyAlignment="1">
      <alignment horizontal="center" readingOrder="1"/>
    </xf>
    <xf numFmtId="0" fontId="29" fillId="0" borderId="16" xfId="1" applyFont="1" applyBorder="1" applyAlignment="1">
      <alignment horizontal="center" readingOrder="1"/>
    </xf>
    <xf numFmtId="0" fontId="1" fillId="0" borderId="0" xfId="44" applyFont="1" applyFill="1" applyBorder="1" applyAlignment="1">
      <alignment horizontal="left"/>
    </xf>
    <xf numFmtId="0" fontId="30" fillId="0" borderId="31" xfId="44" applyFont="1" applyFill="1" applyBorder="1" applyAlignment="1">
      <alignment horizontal="center"/>
    </xf>
    <xf numFmtId="0" fontId="29" fillId="0" borderId="32" xfId="44" applyFont="1" applyFill="1" applyBorder="1" applyAlignment="1">
      <alignment horizontal="center"/>
    </xf>
    <xf numFmtId="0" fontId="30" fillId="0" borderId="31" xfId="1" applyFont="1" applyBorder="1" applyAlignment="1">
      <alignment horizontal="center" readingOrder="1"/>
    </xf>
    <xf numFmtId="0" fontId="29" fillId="0" borderId="32" xfId="1" applyFont="1" applyBorder="1" applyAlignment="1">
      <alignment horizontal="center" readingOrder="1"/>
    </xf>
    <xf numFmtId="0" fontId="29" fillId="29" borderId="68" xfId="44" applyFont="1" applyFill="1" applyBorder="1" applyAlignment="1">
      <alignment horizontal="center"/>
    </xf>
    <xf numFmtId="0" fontId="30" fillId="0" borderId="51" xfId="44" applyFont="1" applyFill="1" applyBorder="1" applyAlignment="1">
      <alignment horizontal="center"/>
    </xf>
    <xf numFmtId="0" fontId="29" fillId="0" borderId="50" xfId="44" applyFont="1" applyFill="1" applyBorder="1" applyAlignment="1">
      <alignment horizontal="center"/>
    </xf>
    <xf numFmtId="0" fontId="30" fillId="0" borderId="52" xfId="44" applyFont="1" applyFill="1" applyBorder="1" applyAlignment="1">
      <alignment horizontal="center"/>
    </xf>
    <xf numFmtId="0" fontId="29" fillId="0" borderId="56" xfId="44" applyFont="1" applyFill="1" applyBorder="1" applyAlignment="1">
      <alignment horizontal="center"/>
    </xf>
    <xf numFmtId="0" fontId="29" fillId="29" borderId="17" xfId="44" applyFont="1" applyFill="1" applyBorder="1" applyAlignment="1">
      <alignment horizontal="center"/>
    </xf>
    <xf numFmtId="0" fontId="30" fillId="0" borderId="51" xfId="1" applyFont="1" applyBorder="1" applyAlignment="1">
      <alignment horizontal="center" readingOrder="1"/>
    </xf>
    <xf numFmtId="0" fontId="29" fillId="0" borderId="50" xfId="1" applyFont="1" applyBorder="1" applyAlignment="1">
      <alignment horizontal="center" readingOrder="1"/>
    </xf>
    <xf numFmtId="0" fontId="30" fillId="29" borderId="41" xfId="44" applyFont="1" applyFill="1" applyBorder="1" applyAlignment="1">
      <alignment horizontal="center"/>
    </xf>
    <xf numFmtId="0" fontId="29" fillId="0" borderId="53" xfId="44" applyFont="1" applyFill="1" applyBorder="1" applyAlignment="1">
      <alignment horizontal="center"/>
    </xf>
    <xf numFmtId="0" fontId="30" fillId="0" borderId="54" xfId="44" applyFont="1" applyFill="1" applyBorder="1" applyAlignment="1">
      <alignment horizontal="center"/>
    </xf>
    <xf numFmtId="0" fontId="29" fillId="0" borderId="58" xfId="44" applyFont="1" applyFill="1" applyBorder="1" applyAlignment="1">
      <alignment horizontal="center"/>
    </xf>
    <xf numFmtId="0" fontId="30" fillId="0" borderId="48" xfId="44" applyFont="1" applyFill="1" applyBorder="1" applyAlignment="1">
      <alignment horizontal="center"/>
    </xf>
    <xf numFmtId="0" fontId="30" fillId="29" borderId="67" xfId="44" applyFont="1" applyFill="1" applyBorder="1" applyAlignment="1">
      <alignment horizontal="center"/>
    </xf>
    <xf numFmtId="0" fontId="30" fillId="0" borderId="48" xfId="1" applyFont="1" applyBorder="1" applyAlignment="1">
      <alignment horizontal="center" readingOrder="1"/>
    </xf>
    <xf numFmtId="0" fontId="29" fillId="0" borderId="53" xfId="1" applyFont="1" applyBorder="1" applyAlignment="1">
      <alignment horizontal="center" readingOrder="1"/>
    </xf>
    <xf numFmtId="0" fontId="30" fillId="30" borderId="41" xfId="44" applyFont="1" applyFill="1" applyBorder="1" applyAlignment="1">
      <alignment horizontal="center"/>
    </xf>
    <xf numFmtId="0" fontId="29" fillId="24" borderId="17" xfId="1" applyFont="1" applyFill="1" applyBorder="1" applyAlignment="1">
      <alignment horizontal="center" readingOrder="1"/>
    </xf>
    <xf numFmtId="0" fontId="30" fillId="0" borderId="43" xfId="44" applyFont="1" applyFill="1" applyBorder="1" applyAlignment="1">
      <alignment horizontal="center"/>
    </xf>
    <xf numFmtId="0" fontId="29" fillId="0" borderId="22" xfId="44" applyFont="1" applyFill="1" applyBorder="1" applyAlignment="1">
      <alignment horizontal="center"/>
    </xf>
    <xf numFmtId="0" fontId="30" fillId="0" borderId="43" xfId="1" applyFont="1" applyBorder="1" applyAlignment="1">
      <alignment horizontal="center" readingOrder="1"/>
    </xf>
    <xf numFmtId="0" fontId="29" fillId="0" borderId="22" xfId="1" applyFont="1" applyBorder="1" applyAlignment="1">
      <alignment horizontal="center" readingOrder="1"/>
    </xf>
    <xf numFmtId="0" fontId="31" fillId="35" borderId="42" xfId="44" applyFont="1" applyFill="1" applyBorder="1" applyAlignment="1">
      <alignment horizontal="center"/>
    </xf>
    <xf numFmtId="0" fontId="20" fillId="35" borderId="25" xfId="44" applyFont="1" applyFill="1" applyBorder="1" applyAlignment="1">
      <alignment horizontal="center"/>
    </xf>
    <xf numFmtId="0" fontId="30" fillId="35" borderId="14" xfId="44" applyFont="1" applyFill="1" applyBorder="1" applyAlignment="1">
      <alignment horizontal="center"/>
    </xf>
    <xf numFmtId="0" fontId="29" fillId="35" borderId="19" xfId="44" applyFont="1" applyFill="1" applyBorder="1" applyAlignment="1">
      <alignment horizontal="center"/>
    </xf>
    <xf numFmtId="0" fontId="29" fillId="35" borderId="49" xfId="44" applyFont="1" applyFill="1" applyBorder="1" applyAlignment="1">
      <alignment horizontal="center"/>
    </xf>
    <xf numFmtId="0" fontId="31" fillId="35" borderId="25" xfId="44" applyFont="1" applyFill="1" applyBorder="1" applyAlignment="1">
      <alignment horizontal="center"/>
    </xf>
    <xf numFmtId="0" fontId="30" fillId="0" borderId="0" xfId="44" applyFont="1" applyFill="1" applyBorder="1" applyAlignment="1">
      <alignment horizontal="center"/>
    </xf>
    <xf numFmtId="0" fontId="21" fillId="0" borderId="0" xfId="44" applyFont="1" applyFill="1" applyBorder="1" applyAlignment="1">
      <alignment horizontal="center"/>
    </xf>
    <xf numFmtId="0" fontId="1" fillId="0" borderId="0" xfId="44" applyFont="1" applyFill="1" applyBorder="1"/>
    <xf numFmtId="0" fontId="1" fillId="0" borderId="0" xfId="44" applyFont="1" applyFill="1" applyBorder="1" applyAlignment="1">
      <alignment horizontal="center"/>
    </xf>
    <xf numFmtId="0" fontId="24" fillId="0" borderId="0" xfId="44" applyFont="1" applyFill="1" applyBorder="1" applyAlignment="1">
      <alignment horizontal="center"/>
    </xf>
    <xf numFmtId="0" fontId="26" fillId="29" borderId="21" xfId="44" applyFont="1" applyFill="1" applyBorder="1" applyAlignment="1">
      <alignment horizontal="center" vertical="center"/>
    </xf>
    <xf numFmtId="0" fontId="27" fillId="0" borderId="21" xfId="44" applyFont="1" applyBorder="1" applyAlignment="1">
      <alignment horizontal="center" vertical="center"/>
    </xf>
    <xf numFmtId="0" fontId="1" fillId="0" borderId="0" xfId="44" applyBorder="1" applyAlignment="1">
      <alignment horizontal="center" vertical="center"/>
    </xf>
    <xf numFmtId="0" fontId="1" fillId="30" borderId="21" xfId="44" applyFill="1" applyBorder="1" applyAlignment="1">
      <alignment horizontal="center" vertical="center"/>
    </xf>
    <xf numFmtId="0" fontId="1" fillId="0" borderId="21" xfId="44" applyFont="1" applyBorder="1" applyAlignment="1">
      <alignment horizontal="center" vertical="center"/>
    </xf>
    <xf numFmtId="0" fontId="20" fillId="0" borderId="0" xfId="44" applyFont="1" applyFill="1" applyBorder="1" applyAlignment="1">
      <alignment horizontal="center" vertical="center" wrapText="1"/>
    </xf>
    <xf numFmtId="0" fontId="20" fillId="38" borderId="14" xfId="44" applyFont="1" applyFill="1" applyBorder="1" applyAlignment="1">
      <alignment horizontal="center" vertical="center" wrapText="1"/>
    </xf>
    <xf numFmtId="0" fontId="20" fillId="36" borderId="26" xfId="44" applyFont="1" applyFill="1" applyBorder="1" applyAlignment="1">
      <alignment horizontal="center" vertical="center" wrapText="1"/>
    </xf>
    <xf numFmtId="0" fontId="30" fillId="0" borderId="33" xfId="1" applyFont="1" applyBorder="1" applyAlignment="1">
      <alignment horizontal="center" readingOrder="1"/>
    </xf>
    <xf numFmtId="0" fontId="29" fillId="0" borderId="46" xfId="44" applyFont="1" applyBorder="1" applyAlignment="1">
      <alignment horizontal="center"/>
    </xf>
    <xf numFmtId="0" fontId="31" fillId="35" borderId="16" xfId="44" applyFont="1" applyFill="1" applyBorder="1" applyAlignment="1">
      <alignment horizontal="center"/>
    </xf>
    <xf numFmtId="0" fontId="30" fillId="0" borderId="35" xfId="1" applyFont="1" applyBorder="1" applyAlignment="1">
      <alignment horizontal="center" readingOrder="1"/>
    </xf>
    <xf numFmtId="0" fontId="29" fillId="0" borderId="37" xfId="44" applyFont="1" applyBorder="1" applyAlignment="1">
      <alignment horizontal="center"/>
    </xf>
    <xf numFmtId="0" fontId="31" fillId="35" borderId="32" xfId="44" applyFont="1" applyFill="1" applyBorder="1" applyAlignment="1">
      <alignment horizontal="center"/>
    </xf>
    <xf numFmtId="0" fontId="30" fillId="0" borderId="54" xfId="1" applyFont="1" applyBorder="1" applyAlignment="1">
      <alignment horizontal="center" readingOrder="1"/>
    </xf>
    <xf numFmtId="0" fontId="29" fillId="0" borderId="63" xfId="44" applyFont="1" applyBorder="1" applyAlignment="1">
      <alignment horizontal="center"/>
    </xf>
    <xf numFmtId="0" fontId="31" fillId="35" borderId="50" xfId="44" applyFont="1" applyFill="1" applyBorder="1" applyAlignment="1">
      <alignment horizontal="center"/>
    </xf>
    <xf numFmtId="0" fontId="29" fillId="0" borderId="24" xfId="44" applyFont="1" applyBorder="1" applyAlignment="1">
      <alignment horizontal="center"/>
    </xf>
    <xf numFmtId="0" fontId="31" fillId="35" borderId="53" xfId="44" applyFont="1" applyFill="1" applyBorder="1" applyAlignment="1">
      <alignment horizontal="center"/>
    </xf>
    <xf numFmtId="0" fontId="30" fillId="0" borderId="52" xfId="1" applyFont="1" applyBorder="1" applyAlignment="1">
      <alignment horizontal="center" readingOrder="1"/>
    </xf>
    <xf numFmtId="0" fontId="29" fillId="24" borderId="17" xfId="44" applyFont="1" applyFill="1" applyBorder="1" applyAlignment="1">
      <alignment horizontal="center"/>
    </xf>
    <xf numFmtId="0" fontId="30" fillId="29" borderId="67" xfId="1" applyFont="1" applyFill="1" applyBorder="1" applyAlignment="1">
      <alignment horizontal="center" readingOrder="1"/>
    </xf>
    <xf numFmtId="0" fontId="30" fillId="0" borderId="45" xfId="1" applyFont="1" applyBorder="1" applyAlignment="1">
      <alignment horizontal="center" readingOrder="1"/>
    </xf>
    <xf numFmtId="0" fontId="29" fillId="0" borderId="44" xfId="44" applyFont="1" applyBorder="1" applyAlignment="1">
      <alignment horizontal="center"/>
    </xf>
    <xf numFmtId="0" fontId="31" fillId="35" borderId="22" xfId="44" applyFont="1" applyFill="1" applyBorder="1" applyAlignment="1">
      <alignment horizontal="center"/>
    </xf>
    <xf numFmtId="0" fontId="21" fillId="35" borderId="14" xfId="44" applyFont="1" applyFill="1" applyBorder="1" applyAlignment="1">
      <alignment horizontal="center"/>
    </xf>
    <xf numFmtId="0" fontId="29" fillId="35" borderId="26" xfId="44" applyFont="1" applyFill="1" applyBorder="1" applyAlignment="1">
      <alignment horizontal="center"/>
    </xf>
    <xf numFmtId="0" fontId="20" fillId="0" borderId="0" xfId="44" applyFont="1" applyFill="1" applyBorder="1"/>
    <xf numFmtId="0" fontId="1" fillId="0" borderId="0" xfId="44" applyFill="1" applyBorder="1" applyAlignment="1">
      <alignment horizontal="center"/>
    </xf>
    <xf numFmtId="0" fontId="28" fillId="31" borderId="28" xfId="44" applyFont="1" applyFill="1" applyBorder="1" applyAlignment="1">
      <alignment horizontal="center" vertical="center" wrapText="1"/>
    </xf>
    <xf numFmtId="0" fontId="22" fillId="0" borderId="0" xfId="44" applyFont="1" applyFill="1" applyBorder="1" applyAlignment="1">
      <alignment horizontal="center" vertical="center" wrapText="1"/>
    </xf>
    <xf numFmtId="0" fontId="1" fillId="35" borderId="11" xfId="44" applyFont="1" applyFill="1" applyBorder="1"/>
    <xf numFmtId="0" fontId="30" fillId="0" borderId="34" xfId="44" applyFont="1" applyBorder="1" applyAlignment="1">
      <alignment horizontal="center"/>
    </xf>
    <xf numFmtId="0" fontId="29" fillId="0" borderId="16" xfId="44" applyFont="1" applyBorder="1" applyAlignment="1">
      <alignment horizontal="center"/>
    </xf>
    <xf numFmtId="0" fontId="30" fillId="0" borderId="33" xfId="44" applyFont="1" applyBorder="1" applyAlignment="1">
      <alignment horizontal="center"/>
    </xf>
    <xf numFmtId="0" fontId="30" fillId="0" borderId="35" xfId="44" applyFont="1" applyBorder="1" applyAlignment="1">
      <alignment horizontal="center"/>
    </xf>
    <xf numFmtId="0" fontId="29" fillId="0" borderId="0" xfId="44" applyFont="1" applyBorder="1" applyAlignment="1">
      <alignment horizontal="center"/>
    </xf>
    <xf numFmtId="0" fontId="30" fillId="0" borderId="12" xfId="44" applyFont="1" applyFill="1" applyBorder="1" applyAlignment="1">
      <alignment horizontal="center"/>
    </xf>
    <xf numFmtId="0" fontId="30" fillId="0" borderId="31" xfId="44" applyFont="1" applyBorder="1" applyAlignment="1">
      <alignment horizontal="center"/>
    </xf>
    <xf numFmtId="0" fontId="29" fillId="0" borderId="32" xfId="44" applyFont="1" applyBorder="1" applyAlignment="1">
      <alignment horizontal="center"/>
    </xf>
    <xf numFmtId="0" fontId="29" fillId="0" borderId="50" xfId="44" applyFont="1" applyBorder="1" applyAlignment="1">
      <alignment horizontal="center"/>
    </xf>
    <xf numFmtId="0" fontId="30" fillId="30" borderId="67" xfId="44" applyFont="1" applyFill="1" applyBorder="1" applyAlignment="1">
      <alignment horizontal="center"/>
    </xf>
    <xf numFmtId="0" fontId="30" fillId="0" borderId="52" xfId="44" applyFont="1" applyBorder="1" applyAlignment="1">
      <alignment horizontal="center"/>
    </xf>
    <xf numFmtId="0" fontId="29" fillId="0" borderId="56" xfId="44" applyFont="1" applyBorder="1" applyAlignment="1">
      <alignment horizontal="center"/>
    </xf>
    <xf numFmtId="0" fontId="30" fillId="0" borderId="40" xfId="44" applyFont="1" applyFill="1" applyBorder="1" applyAlignment="1">
      <alignment horizontal="center"/>
    </xf>
    <xf numFmtId="0" fontId="30" fillId="0" borderId="51" xfId="44" applyFont="1" applyBorder="1" applyAlignment="1">
      <alignment horizontal="center"/>
    </xf>
    <xf numFmtId="0" fontId="30" fillId="0" borderId="48" xfId="44" applyFont="1" applyBorder="1" applyAlignment="1">
      <alignment horizontal="center"/>
    </xf>
    <xf numFmtId="0" fontId="29" fillId="0" borderId="53" xfId="44" applyFont="1" applyBorder="1" applyAlignment="1">
      <alignment horizontal="center"/>
    </xf>
    <xf numFmtId="0" fontId="30" fillId="0" borderId="54" xfId="44" applyFont="1" applyBorder="1" applyAlignment="1">
      <alignment horizontal="center"/>
    </xf>
    <xf numFmtId="0" fontId="29" fillId="0" borderId="58" xfId="44" applyFont="1" applyBorder="1" applyAlignment="1">
      <alignment horizontal="center"/>
    </xf>
    <xf numFmtId="0" fontId="30" fillId="0" borderId="61" xfId="44" applyFont="1" applyFill="1" applyBorder="1" applyAlignment="1">
      <alignment horizontal="center"/>
    </xf>
    <xf numFmtId="0" fontId="30" fillId="29" borderId="48" xfId="44" applyFont="1" applyFill="1" applyBorder="1" applyAlignment="1">
      <alignment horizontal="center"/>
    </xf>
    <xf numFmtId="0" fontId="30" fillId="29" borderId="35" xfId="44" applyFont="1" applyFill="1" applyBorder="1" applyAlignment="1">
      <alignment horizontal="center"/>
    </xf>
    <xf numFmtId="0" fontId="30" fillId="0" borderId="41" xfId="44" applyFont="1" applyBorder="1" applyAlignment="1">
      <alignment horizontal="center"/>
    </xf>
    <xf numFmtId="0" fontId="1" fillId="35" borderId="23" xfId="44" applyFont="1" applyFill="1" applyBorder="1"/>
    <xf numFmtId="0" fontId="30" fillId="0" borderId="43" xfId="44" applyFont="1" applyBorder="1" applyAlignment="1">
      <alignment horizontal="center"/>
    </xf>
    <xf numFmtId="0" fontId="29" fillId="0" borderId="22" xfId="44" applyFont="1" applyBorder="1" applyAlignment="1">
      <alignment horizontal="center"/>
    </xf>
    <xf numFmtId="0" fontId="30" fillId="0" borderId="45" xfId="44" applyFont="1" applyBorder="1" applyAlignment="1">
      <alignment horizontal="center"/>
    </xf>
    <xf numFmtId="0" fontId="30" fillId="30" borderId="70" xfId="44" applyFont="1" applyFill="1" applyBorder="1" applyAlignment="1">
      <alignment horizontal="center"/>
    </xf>
    <xf numFmtId="0" fontId="30" fillId="35" borderId="45" xfId="44" applyFont="1" applyFill="1" applyBorder="1" applyAlignment="1">
      <alignment horizontal="center"/>
    </xf>
    <xf numFmtId="0" fontId="29" fillId="35" borderId="18" xfId="44" applyFont="1" applyFill="1" applyBorder="1" applyAlignment="1">
      <alignment horizontal="center"/>
    </xf>
    <xf numFmtId="0" fontId="30" fillId="35" borderId="13" xfId="44" applyFont="1" applyFill="1" applyBorder="1" applyAlignment="1">
      <alignment horizontal="center"/>
    </xf>
    <xf numFmtId="0" fontId="29" fillId="35" borderId="27" xfId="44" applyFont="1" applyFill="1" applyBorder="1" applyAlignment="1">
      <alignment horizontal="center"/>
    </xf>
    <xf numFmtId="0" fontId="1" fillId="0" borderId="0" xfId="44" applyFill="1" applyBorder="1"/>
    <xf numFmtId="0" fontId="1" fillId="0" borderId="0" xfId="44" applyBorder="1"/>
    <xf numFmtId="0" fontId="26" fillId="0" borderId="0" xfId="44" applyFont="1" applyFill="1" applyBorder="1"/>
    <xf numFmtId="0" fontId="27" fillId="0" borderId="0" xfId="44" applyFont="1" applyFill="1" applyBorder="1"/>
    <xf numFmtId="0" fontId="1" fillId="0" borderId="0" xfId="44" applyFont="1" applyBorder="1"/>
    <xf numFmtId="0" fontId="20" fillId="27" borderId="28" xfId="44" applyFont="1" applyFill="1" applyBorder="1" applyAlignment="1">
      <alignment horizontal="center" vertical="center" wrapText="1"/>
    </xf>
    <xf numFmtId="0" fontId="30" fillId="0" borderId="11" xfId="44" applyFont="1" applyFill="1" applyBorder="1" applyAlignment="1">
      <alignment horizontal="center"/>
    </xf>
    <xf numFmtId="0" fontId="29" fillId="0" borderId="59" xfId="44" applyFont="1" applyFill="1" applyBorder="1" applyAlignment="1">
      <alignment horizontal="center"/>
    </xf>
    <xf numFmtId="0" fontId="29" fillId="0" borderId="46" xfId="44" applyFont="1" applyFill="1" applyBorder="1" applyAlignment="1">
      <alignment horizontal="center"/>
    </xf>
    <xf numFmtId="0" fontId="30" fillId="0" borderId="33" xfId="44" applyFont="1" applyFill="1" applyBorder="1" applyAlignment="1">
      <alignment horizontal="center"/>
    </xf>
    <xf numFmtId="0" fontId="29" fillId="0" borderId="10" xfId="44" applyFont="1" applyFill="1" applyBorder="1" applyAlignment="1">
      <alignment horizontal="center"/>
    </xf>
    <xf numFmtId="0" fontId="30" fillId="0" borderId="10" xfId="44" applyFont="1" applyFill="1" applyBorder="1" applyAlignment="1">
      <alignment horizontal="center"/>
    </xf>
    <xf numFmtId="0" fontId="29" fillId="0" borderId="36" xfId="44" applyFont="1" applyFill="1" applyBorder="1" applyAlignment="1">
      <alignment horizontal="center"/>
    </xf>
    <xf numFmtId="0" fontId="29" fillId="0" borderId="37" xfId="44" applyFont="1" applyFill="1" applyBorder="1" applyAlignment="1">
      <alignment horizontal="center"/>
    </xf>
    <xf numFmtId="0" fontId="29" fillId="0" borderId="55" xfId="44" applyFont="1" applyFill="1" applyBorder="1" applyAlignment="1">
      <alignment horizontal="center"/>
    </xf>
    <xf numFmtId="0" fontId="33" fillId="0" borderId="40" xfId="44" applyFont="1" applyFill="1" applyBorder="1" applyAlignment="1">
      <alignment horizontal="center"/>
    </xf>
    <xf numFmtId="0" fontId="34" fillId="0" borderId="63" xfId="44" applyFont="1" applyFill="1" applyBorder="1" applyAlignment="1">
      <alignment horizontal="center"/>
    </xf>
    <xf numFmtId="0" fontId="29" fillId="0" borderId="63" xfId="44" applyFont="1" applyFill="1" applyBorder="1" applyAlignment="1">
      <alignment horizontal="center"/>
    </xf>
    <xf numFmtId="0" fontId="33" fillId="0" borderId="12" xfId="44" applyFont="1" applyFill="1" applyBorder="1" applyAlignment="1">
      <alignment horizontal="center"/>
    </xf>
    <xf numFmtId="0" fontId="33" fillId="0" borderId="31" xfId="44" applyFont="1" applyFill="1" applyBorder="1" applyAlignment="1">
      <alignment horizontal="center"/>
    </xf>
    <xf numFmtId="0" fontId="34" fillId="0" borderId="37" xfId="44" applyFont="1" applyFill="1" applyBorder="1" applyAlignment="1">
      <alignment horizontal="center"/>
    </xf>
    <xf numFmtId="0" fontId="33" fillId="0" borderId="0" xfId="44" applyFont="1" applyFill="1" applyBorder="1" applyAlignment="1">
      <alignment horizontal="center"/>
    </xf>
    <xf numFmtId="0" fontId="29" fillId="0" borderId="57" xfId="44" applyFont="1" applyFill="1" applyBorder="1" applyAlignment="1">
      <alignment horizontal="center"/>
    </xf>
    <xf numFmtId="0" fontId="29" fillId="0" borderId="24" xfId="44" applyFont="1" applyFill="1" applyBorder="1" applyAlignment="1">
      <alignment horizontal="center"/>
    </xf>
    <xf numFmtId="0" fontId="34" fillId="30" borderId="17" xfId="44" applyFont="1" applyFill="1" applyBorder="1" applyAlignment="1">
      <alignment horizontal="center"/>
    </xf>
    <xf numFmtId="0" fontId="30" fillId="0" borderId="58" xfId="44" applyFont="1" applyFill="1" applyBorder="1" applyAlignment="1">
      <alignment horizontal="center"/>
    </xf>
    <xf numFmtId="0" fontId="30" fillId="0" borderId="56" xfId="44" applyFont="1" applyFill="1" applyBorder="1" applyAlignment="1">
      <alignment horizontal="center"/>
    </xf>
    <xf numFmtId="0" fontId="30" fillId="29" borderId="71" xfId="44" applyFont="1" applyFill="1" applyBorder="1" applyAlignment="1">
      <alignment horizontal="center"/>
    </xf>
    <xf numFmtId="0" fontId="30" fillId="0" borderId="23" xfId="44" applyFont="1" applyFill="1" applyBorder="1" applyAlignment="1">
      <alignment horizontal="center"/>
    </xf>
    <xf numFmtId="0" fontId="29" fillId="0" borderId="62" xfId="44" applyFont="1" applyFill="1" applyBorder="1" applyAlignment="1">
      <alignment horizontal="center"/>
    </xf>
    <xf numFmtId="0" fontId="30" fillId="29" borderId="70" xfId="44" applyFont="1" applyFill="1" applyBorder="1" applyAlignment="1">
      <alignment horizontal="center"/>
    </xf>
    <xf numFmtId="0" fontId="29" fillId="0" borderId="44" xfId="44" applyFont="1" applyFill="1" applyBorder="1" applyAlignment="1">
      <alignment horizontal="center"/>
    </xf>
    <xf numFmtId="0" fontId="30" fillId="0" borderId="45" xfId="44" applyFont="1" applyFill="1" applyBorder="1" applyAlignment="1">
      <alignment horizontal="center"/>
    </xf>
    <xf numFmtId="0" fontId="29" fillId="0" borderId="18" xfId="44" applyFont="1" applyFill="1" applyBorder="1" applyAlignment="1">
      <alignment horizontal="center"/>
    </xf>
    <xf numFmtId="0" fontId="30" fillId="29" borderId="72" xfId="44" applyFont="1" applyFill="1" applyBorder="1" applyAlignment="1">
      <alignment horizontal="center"/>
    </xf>
    <xf numFmtId="0" fontId="30" fillId="0" borderId="18" xfId="44" applyFont="1" applyFill="1" applyBorder="1" applyAlignment="1">
      <alignment horizontal="center"/>
    </xf>
    <xf numFmtId="0" fontId="30" fillId="35" borderId="23" xfId="44" applyFont="1" applyFill="1" applyBorder="1" applyAlignment="1">
      <alignment horizontal="center"/>
    </xf>
    <xf numFmtId="0" fontId="29" fillId="35" borderId="44" xfId="44" applyFont="1" applyFill="1" applyBorder="1" applyAlignment="1">
      <alignment horizontal="center"/>
    </xf>
    <xf numFmtId="0" fontId="20" fillId="32" borderId="25" xfId="44" applyFont="1" applyFill="1" applyBorder="1" applyAlignment="1">
      <alignment horizontal="center" vertical="center" wrapText="1"/>
    </xf>
    <xf numFmtId="0" fontId="20" fillId="29" borderId="14" xfId="44" applyFont="1" applyFill="1" applyBorder="1" applyAlignment="1">
      <alignment horizontal="center" vertical="center" wrapText="1"/>
    </xf>
    <xf numFmtId="0" fontId="20" fillId="30" borderId="26" xfId="44" applyFont="1" applyFill="1" applyBorder="1" applyAlignment="1">
      <alignment horizontal="center" vertical="center" wrapText="1"/>
    </xf>
    <xf numFmtId="0" fontId="21" fillId="29" borderId="73" xfId="44" applyFont="1" applyFill="1" applyBorder="1" applyAlignment="1">
      <alignment horizontal="center"/>
    </xf>
    <xf numFmtId="0" fontId="21" fillId="0" borderId="34" xfId="44" applyFont="1" applyFill="1" applyBorder="1" applyAlignment="1">
      <alignment horizontal="center"/>
    </xf>
    <xf numFmtId="0" fontId="21" fillId="30" borderId="73" xfId="44" applyFont="1" applyFill="1" applyBorder="1" applyAlignment="1">
      <alignment horizontal="center"/>
    </xf>
    <xf numFmtId="0" fontId="21" fillId="0" borderId="33" xfId="44" applyFont="1" applyFill="1" applyBorder="1" applyAlignment="1">
      <alignment horizontal="center"/>
    </xf>
    <xf numFmtId="0" fontId="21" fillId="0" borderId="31" xfId="44" applyFont="1" applyFill="1" applyBorder="1" applyAlignment="1">
      <alignment horizontal="center"/>
    </xf>
    <xf numFmtId="0" fontId="29" fillId="30" borderId="17" xfId="44" applyFont="1" applyFill="1" applyBorder="1" applyAlignment="1">
      <alignment horizontal="center"/>
    </xf>
    <xf numFmtId="0" fontId="21" fillId="30" borderId="41" xfId="44" applyFont="1" applyFill="1" applyBorder="1" applyAlignment="1">
      <alignment horizontal="center"/>
    </xf>
    <xf numFmtId="0" fontId="21" fillId="0" borderId="35" xfId="44" applyFont="1" applyFill="1" applyBorder="1" applyAlignment="1">
      <alignment horizontal="center"/>
    </xf>
    <xf numFmtId="0" fontId="21" fillId="29" borderId="41" xfId="44" applyFont="1" applyFill="1" applyBorder="1" applyAlignment="1">
      <alignment horizontal="center"/>
    </xf>
    <xf numFmtId="0" fontId="21" fillId="29" borderId="51" xfId="44" applyFont="1" applyFill="1" applyBorder="1" applyAlignment="1">
      <alignment horizontal="center"/>
    </xf>
    <xf numFmtId="0" fontId="21" fillId="29" borderId="67" xfId="44" applyFont="1" applyFill="1" applyBorder="1" applyAlignment="1">
      <alignment horizontal="center"/>
    </xf>
    <xf numFmtId="0" fontId="21" fillId="0" borderId="51" xfId="44" applyFont="1" applyFill="1" applyBorder="1" applyAlignment="1">
      <alignment horizontal="center"/>
    </xf>
    <xf numFmtId="0" fontId="21" fillId="0" borderId="52" xfId="44" applyFont="1" applyFill="1" applyBorder="1" applyAlignment="1">
      <alignment horizontal="center"/>
    </xf>
    <xf numFmtId="0" fontId="21" fillId="0" borderId="48" xfId="44" applyFont="1" applyFill="1" applyBorder="1" applyAlignment="1">
      <alignment horizontal="center"/>
    </xf>
    <xf numFmtId="0" fontId="21" fillId="0" borderId="54" xfId="44" applyFont="1" applyFill="1" applyBorder="1" applyAlignment="1">
      <alignment horizontal="center"/>
    </xf>
    <xf numFmtId="0" fontId="29" fillId="29" borderId="63" xfId="44" applyFont="1" applyFill="1" applyBorder="1" applyAlignment="1">
      <alignment horizontal="center"/>
    </xf>
    <xf numFmtId="0" fontId="21" fillId="0" borderId="40" xfId="44" applyFont="1" applyFill="1" applyBorder="1" applyAlignment="1">
      <alignment horizontal="center"/>
    </xf>
    <xf numFmtId="0" fontId="21" fillId="30" borderId="70" xfId="44" applyFont="1" applyFill="1" applyBorder="1" applyAlignment="1">
      <alignment horizontal="center"/>
    </xf>
    <xf numFmtId="0" fontId="21" fillId="0" borderId="43" xfId="44" applyFont="1" applyFill="1" applyBorder="1" applyAlignment="1">
      <alignment horizontal="center"/>
    </xf>
    <xf numFmtId="0" fontId="21" fillId="30" borderId="72" xfId="44" applyFont="1" applyFill="1" applyBorder="1" applyAlignment="1">
      <alignment horizontal="center"/>
    </xf>
    <xf numFmtId="0" fontId="21" fillId="0" borderId="45" xfId="44" applyFont="1" applyFill="1" applyBorder="1" applyAlignment="1">
      <alignment horizontal="center"/>
    </xf>
    <xf numFmtId="0" fontId="21" fillId="35" borderId="23" xfId="44" applyFont="1" applyFill="1" applyBorder="1" applyAlignment="1">
      <alignment horizontal="center"/>
    </xf>
    <xf numFmtId="0" fontId="23" fillId="35" borderId="44" xfId="44" applyFont="1" applyFill="1" applyBorder="1" applyAlignment="1">
      <alignment horizontal="center"/>
    </xf>
    <xf numFmtId="0" fontId="31" fillId="35" borderId="14" xfId="44" applyFont="1" applyFill="1" applyBorder="1" applyAlignment="1">
      <alignment horizontal="center"/>
    </xf>
    <xf numFmtId="0" fontId="40" fillId="35" borderId="19" xfId="44" applyFont="1" applyFill="1" applyBorder="1" applyAlignment="1">
      <alignment horizontal="center"/>
    </xf>
    <xf numFmtId="0" fontId="1" fillId="40" borderId="28" xfId="44" applyFont="1" applyFill="1" applyBorder="1"/>
    <xf numFmtId="0" fontId="1" fillId="40" borderId="29" xfId="44" applyFont="1" applyFill="1" applyBorder="1"/>
    <xf numFmtId="0" fontId="1" fillId="40" borderId="64" xfId="44" applyFont="1" applyFill="1" applyBorder="1"/>
    <xf numFmtId="0" fontId="1" fillId="40" borderId="60" xfId="44" applyFont="1" applyFill="1" applyBorder="1"/>
    <xf numFmtId="0" fontId="1" fillId="40" borderId="42" xfId="44" applyFont="1" applyFill="1" applyBorder="1"/>
    <xf numFmtId="0" fontId="1" fillId="41" borderId="11" xfId="1" applyFont="1" applyFill="1" applyBorder="1" applyAlignment="1">
      <alignment horizontal="center" readingOrder="1"/>
    </xf>
    <xf numFmtId="0" fontId="1" fillId="41" borderId="0" xfId="1" applyFont="1" applyFill="1" applyBorder="1" applyAlignment="1">
      <alignment horizontal="center" readingOrder="1"/>
    </xf>
    <xf numFmtId="0" fontId="1" fillId="41" borderId="59" xfId="1" applyFont="1" applyFill="1" applyBorder="1" applyAlignment="1">
      <alignment horizontal="center" readingOrder="1"/>
    </xf>
    <xf numFmtId="0" fontId="1" fillId="41" borderId="36" xfId="1" applyFont="1" applyFill="1" applyBorder="1" applyAlignment="1">
      <alignment horizontal="center" readingOrder="1"/>
    </xf>
    <xf numFmtId="0" fontId="1" fillId="41" borderId="58" xfId="1" applyFont="1" applyFill="1" applyBorder="1" applyAlignment="1">
      <alignment horizontal="center" readingOrder="1"/>
    </xf>
    <xf numFmtId="0" fontId="1" fillId="41" borderId="57" xfId="1" applyFont="1" applyFill="1" applyBorder="1" applyAlignment="1">
      <alignment horizontal="center" readingOrder="1"/>
    </xf>
    <xf numFmtId="0" fontId="1" fillId="41" borderId="56" xfId="1" applyFont="1" applyFill="1" applyBorder="1" applyAlignment="1">
      <alignment horizontal="center" readingOrder="1"/>
    </xf>
    <xf numFmtId="0" fontId="1" fillId="41" borderId="55" xfId="1" applyFont="1" applyFill="1" applyBorder="1" applyAlignment="1">
      <alignment horizontal="center" readingOrder="1"/>
    </xf>
    <xf numFmtId="0" fontId="1" fillId="41" borderId="10" xfId="1" applyFont="1" applyFill="1" applyBorder="1" applyAlignment="1">
      <alignment horizontal="center" readingOrder="1"/>
    </xf>
    <xf numFmtId="0" fontId="1" fillId="40" borderId="28" xfId="1" applyFont="1" applyFill="1" applyBorder="1" applyAlignment="1">
      <alignment horizontal="center" readingOrder="1"/>
    </xf>
    <xf numFmtId="0" fontId="1" fillId="40" borderId="29" xfId="1" applyFont="1" applyFill="1" applyBorder="1" applyAlignment="1">
      <alignment horizontal="center" readingOrder="1"/>
    </xf>
    <xf numFmtId="0" fontId="1" fillId="40" borderId="60" xfId="1" applyFont="1" applyFill="1" applyBorder="1" applyAlignment="1">
      <alignment horizontal="center" readingOrder="1"/>
    </xf>
    <xf numFmtId="0" fontId="1" fillId="40" borderId="64" xfId="1" applyFont="1" applyFill="1" applyBorder="1" applyAlignment="1">
      <alignment horizontal="center" readingOrder="1"/>
    </xf>
    <xf numFmtId="0" fontId="1" fillId="40" borderId="42" xfId="1" applyFont="1" applyFill="1" applyBorder="1" applyAlignment="1">
      <alignment horizontal="center" readingOrder="1"/>
    </xf>
    <xf numFmtId="0" fontId="1" fillId="41" borderId="12" xfId="1" applyFont="1" applyFill="1" applyBorder="1" applyAlignment="1">
      <alignment horizontal="center" readingOrder="1"/>
    </xf>
    <xf numFmtId="0" fontId="1" fillId="41" borderId="61" xfId="1" applyFont="1" applyFill="1" applyBorder="1" applyAlignment="1">
      <alignment horizontal="center" readingOrder="1"/>
    </xf>
    <xf numFmtId="0" fontId="1" fillId="41" borderId="40" xfId="1" applyFont="1" applyFill="1" applyBorder="1" applyAlignment="1">
      <alignment horizontal="center" readingOrder="1"/>
    </xf>
    <xf numFmtId="0" fontId="1" fillId="41" borderId="23" xfId="1" applyFont="1" applyFill="1" applyBorder="1" applyAlignment="1">
      <alignment horizontal="center" readingOrder="1"/>
    </xf>
    <xf numFmtId="0" fontId="1" fillId="41" borderId="62" xfId="1" applyFont="1" applyFill="1" applyBorder="1" applyAlignment="1">
      <alignment horizontal="center" readingOrder="1"/>
    </xf>
    <xf numFmtId="0" fontId="1" fillId="41" borderId="18" xfId="1" applyFont="1" applyFill="1" applyBorder="1" applyAlignment="1">
      <alignment horizontal="center" readingOrder="1"/>
    </xf>
    <xf numFmtId="0" fontId="1" fillId="41" borderId="46" xfId="1" applyFont="1" applyFill="1" applyBorder="1" applyAlignment="1">
      <alignment horizontal="center" readingOrder="1"/>
    </xf>
    <xf numFmtId="0" fontId="1" fillId="41" borderId="37" xfId="1" applyFont="1" applyFill="1" applyBorder="1" applyAlignment="1">
      <alignment horizontal="center" readingOrder="1"/>
    </xf>
    <xf numFmtId="0" fontId="1" fillId="41" borderId="24" xfId="1" applyFont="1" applyFill="1" applyBorder="1" applyAlignment="1">
      <alignment horizontal="center" readingOrder="1"/>
    </xf>
    <xf numFmtId="0" fontId="1" fillId="41" borderId="63" xfId="1" applyFont="1" applyFill="1" applyBorder="1" applyAlignment="1">
      <alignment horizontal="center" readingOrder="1"/>
    </xf>
    <xf numFmtId="0" fontId="1" fillId="41" borderId="44" xfId="1" applyFont="1" applyFill="1" applyBorder="1" applyAlignment="1">
      <alignment horizontal="center" readingOrder="1"/>
    </xf>
    <xf numFmtId="0" fontId="1" fillId="41" borderId="65" xfId="1" applyFont="1" applyFill="1" applyBorder="1" applyAlignment="1">
      <alignment horizontal="center" readingOrder="1"/>
    </xf>
    <xf numFmtId="0" fontId="1" fillId="41" borderId="20" xfId="1" applyFont="1" applyFill="1" applyBorder="1" applyAlignment="1">
      <alignment horizontal="center" readingOrder="1"/>
    </xf>
    <xf numFmtId="0" fontId="1" fillId="41" borderId="66" xfId="1" applyFont="1" applyFill="1" applyBorder="1" applyAlignment="1">
      <alignment horizontal="center" readingOrder="1"/>
    </xf>
    <xf numFmtId="0" fontId="1" fillId="41" borderId="74" xfId="1" applyFont="1" applyFill="1" applyBorder="1" applyAlignment="1">
      <alignment horizontal="center" readingOrder="1"/>
    </xf>
    <xf numFmtId="0" fontId="1" fillId="41" borderId="16" xfId="1" applyFont="1" applyFill="1" applyBorder="1" applyAlignment="1">
      <alignment horizontal="center" readingOrder="1"/>
    </xf>
    <xf numFmtId="0" fontId="1" fillId="41" borderId="32" xfId="1" applyFont="1" applyFill="1" applyBorder="1" applyAlignment="1">
      <alignment horizontal="center" readingOrder="1"/>
    </xf>
    <xf numFmtId="0" fontId="1" fillId="41" borderId="53" xfId="1" applyFont="1" applyFill="1" applyBorder="1" applyAlignment="1">
      <alignment horizontal="center" readingOrder="1"/>
    </xf>
    <xf numFmtId="0" fontId="1" fillId="41" borderId="50" xfId="1" applyFont="1" applyFill="1" applyBorder="1" applyAlignment="1">
      <alignment horizontal="center" readingOrder="1"/>
    </xf>
    <xf numFmtId="0" fontId="1" fillId="41" borderId="75" xfId="1" applyFont="1" applyFill="1" applyBorder="1" applyAlignment="1">
      <alignment horizontal="center" readingOrder="1"/>
    </xf>
    <xf numFmtId="0" fontId="1" fillId="41" borderId="22" xfId="1" applyFont="1" applyFill="1" applyBorder="1" applyAlignment="1">
      <alignment horizontal="center" readingOrder="1"/>
    </xf>
    <xf numFmtId="0" fontId="1" fillId="0" borderId="0" xfId="1" applyFont="1" applyFill="1" applyBorder="1" applyAlignment="1">
      <alignment horizontal="center" readingOrder="1"/>
    </xf>
    <xf numFmtId="0" fontId="1" fillId="41" borderId="34" xfId="1" applyFont="1" applyFill="1" applyBorder="1" applyAlignment="1">
      <alignment horizontal="center" readingOrder="1"/>
    </xf>
    <xf numFmtId="0" fontId="1" fillId="41" borderId="31" xfId="1" applyFont="1" applyFill="1" applyBorder="1" applyAlignment="1">
      <alignment horizontal="center" readingOrder="1"/>
    </xf>
    <xf numFmtId="0" fontId="1" fillId="41" borderId="48" xfId="1" applyFont="1" applyFill="1" applyBorder="1" applyAlignment="1">
      <alignment horizontal="center" readingOrder="1"/>
    </xf>
    <xf numFmtId="0" fontId="1" fillId="41" borderId="51" xfId="1" applyFont="1" applyFill="1" applyBorder="1" applyAlignment="1">
      <alignment horizontal="center" readingOrder="1"/>
    </xf>
    <xf numFmtId="0" fontId="1" fillId="41" borderId="43" xfId="1" applyFont="1" applyFill="1" applyBorder="1" applyAlignment="1">
      <alignment horizontal="center" readingOrder="1"/>
    </xf>
    <xf numFmtId="0" fontId="45" fillId="0" borderId="27" xfId="1" applyFont="1" applyFill="1" applyBorder="1" applyAlignment="1">
      <alignment horizontal="center" vertical="center" readingOrder="1"/>
    </xf>
    <xf numFmtId="0" fontId="45" fillId="0" borderId="26" xfId="1" applyFont="1" applyBorder="1" applyAlignment="1">
      <alignment horizontal="center" vertical="center" readingOrder="1"/>
    </xf>
    <xf numFmtId="0" fontId="45" fillId="0" borderId="25" xfId="1" applyNumberFormat="1" applyFont="1" applyBorder="1" applyAlignment="1">
      <alignment horizontal="center" vertical="center" readingOrder="1"/>
    </xf>
    <xf numFmtId="0" fontId="30" fillId="0" borderId="27" xfId="1" applyFont="1" applyFill="1" applyBorder="1" applyAlignment="1">
      <alignment horizontal="center" vertical="center" readingOrder="1"/>
    </xf>
    <xf numFmtId="0" fontId="29" fillId="0" borderId="27" xfId="1" applyFont="1" applyFill="1" applyBorder="1" applyAlignment="1">
      <alignment horizontal="center" vertical="center" readingOrder="1"/>
    </xf>
    <xf numFmtId="0" fontId="31" fillId="37" borderId="25" xfId="1" applyFont="1" applyFill="1" applyBorder="1" applyAlignment="1">
      <alignment horizontal="center" vertical="center" readingOrder="1"/>
    </xf>
    <xf numFmtId="0" fontId="30" fillId="0" borderId="12" xfId="1" applyFont="1" applyFill="1" applyBorder="1" applyAlignment="1">
      <alignment horizontal="center" vertical="center" readingOrder="1"/>
    </xf>
    <xf numFmtId="0" fontId="29" fillId="0" borderId="32" xfId="1" applyFont="1" applyFill="1" applyBorder="1" applyAlignment="1">
      <alignment horizontal="center" vertical="center" readingOrder="1"/>
    </xf>
    <xf numFmtId="0" fontId="30" fillId="0" borderId="23" xfId="1" applyFont="1" applyFill="1" applyBorder="1" applyAlignment="1">
      <alignment horizontal="center" vertical="center" readingOrder="1"/>
    </xf>
    <xf numFmtId="0" fontId="29" fillId="0" borderId="22" xfId="1" applyFont="1" applyFill="1" applyBorder="1" applyAlignment="1">
      <alignment horizontal="center" vertical="center" readingOrder="1"/>
    </xf>
    <xf numFmtId="0" fontId="30" fillId="0" borderId="11" xfId="1" applyFont="1" applyFill="1" applyBorder="1" applyAlignment="1">
      <alignment horizontal="center" vertical="center" readingOrder="1"/>
    </xf>
    <xf numFmtId="0" fontId="29" fillId="0" borderId="16" xfId="1" applyFont="1" applyFill="1" applyBorder="1" applyAlignment="1">
      <alignment horizontal="center" vertical="center" readingOrder="1"/>
    </xf>
    <xf numFmtId="1" fontId="45" fillId="0" borderId="30" xfId="1" applyNumberFormat="1" applyFont="1" applyFill="1" applyBorder="1" applyAlignment="1">
      <alignment horizontal="center" vertical="center" readingOrder="1"/>
    </xf>
    <xf numFmtId="0" fontId="46" fillId="41" borderId="11" xfId="1" applyFont="1" applyFill="1" applyBorder="1" applyAlignment="1">
      <alignment horizontal="center" readingOrder="1"/>
    </xf>
    <xf numFmtId="0" fontId="46" fillId="41" borderId="12" xfId="1" applyFont="1" applyFill="1" applyBorder="1" applyAlignment="1">
      <alignment horizontal="center" readingOrder="1"/>
    </xf>
    <xf numFmtId="0" fontId="46" fillId="41" borderId="61" xfId="1" applyFont="1" applyFill="1" applyBorder="1" applyAlignment="1">
      <alignment horizontal="center" readingOrder="1"/>
    </xf>
    <xf numFmtId="0" fontId="46" fillId="41" borderId="40" xfId="1" applyFont="1" applyFill="1" applyBorder="1" applyAlignment="1">
      <alignment horizontal="center" readingOrder="1"/>
    </xf>
    <xf numFmtId="0" fontId="46" fillId="41" borderId="23" xfId="1" applyFont="1" applyFill="1" applyBorder="1" applyAlignment="1">
      <alignment horizontal="center" readingOrder="1"/>
    </xf>
    <xf numFmtId="0" fontId="46" fillId="0" borderId="0" xfId="1" applyFont="1" applyFill="1" applyBorder="1">
      <alignment readingOrder="1"/>
    </xf>
    <xf numFmtId="0" fontId="46" fillId="41" borderId="10" xfId="1" applyFont="1" applyFill="1" applyBorder="1" applyAlignment="1">
      <alignment horizontal="center" readingOrder="1"/>
    </xf>
    <xf numFmtId="0" fontId="46" fillId="41" borderId="0" xfId="1" applyFont="1" applyFill="1" applyBorder="1" applyAlignment="1">
      <alignment horizontal="center" readingOrder="1"/>
    </xf>
    <xf numFmtId="0" fontId="46" fillId="41" borderId="58" xfId="1" applyFont="1" applyFill="1" applyBorder="1" applyAlignment="1">
      <alignment horizontal="center" readingOrder="1"/>
    </xf>
    <xf numFmtId="0" fontId="46" fillId="41" borderId="56" xfId="1" applyFont="1" applyFill="1" applyBorder="1" applyAlignment="1">
      <alignment horizontal="center" readingOrder="1"/>
    </xf>
    <xf numFmtId="0" fontId="46" fillId="41" borderId="18" xfId="1" applyFont="1" applyFill="1" applyBorder="1" applyAlignment="1">
      <alignment horizontal="center" readingOrder="1"/>
    </xf>
    <xf numFmtId="0" fontId="46" fillId="41" borderId="33" xfId="1" applyFont="1" applyFill="1" applyBorder="1" applyAlignment="1">
      <alignment horizontal="center" readingOrder="1"/>
    </xf>
    <xf numFmtId="0" fontId="46" fillId="41" borderId="35" xfId="1" applyFont="1" applyFill="1" applyBorder="1" applyAlignment="1">
      <alignment horizontal="center" readingOrder="1"/>
    </xf>
    <xf numFmtId="0" fontId="46" fillId="41" borderId="52" xfId="1" applyFont="1" applyFill="1" applyBorder="1" applyAlignment="1">
      <alignment horizontal="center" readingOrder="1"/>
    </xf>
    <xf numFmtId="0" fontId="46" fillId="41" borderId="54" xfId="1" applyFont="1" applyFill="1" applyBorder="1" applyAlignment="1">
      <alignment horizontal="center" readingOrder="1"/>
    </xf>
    <xf numFmtId="0" fontId="46" fillId="41" borderId="45" xfId="1" applyFont="1" applyFill="1" applyBorder="1" applyAlignment="1">
      <alignment horizontal="center" readingOrder="1"/>
    </xf>
    <xf numFmtId="0" fontId="42" fillId="41" borderId="59" xfId="1" applyFont="1" applyFill="1" applyBorder="1" applyAlignment="1">
      <alignment horizontal="center" readingOrder="1"/>
    </xf>
    <xf numFmtId="0" fontId="42" fillId="41" borderId="36" xfId="1" applyFont="1" applyFill="1" applyBorder="1" applyAlignment="1">
      <alignment horizontal="center" readingOrder="1"/>
    </xf>
    <xf numFmtId="0" fontId="42" fillId="41" borderId="57" xfId="1" applyFont="1" applyFill="1" applyBorder="1" applyAlignment="1">
      <alignment horizontal="center" readingOrder="1"/>
    </xf>
    <xf numFmtId="0" fontId="42" fillId="41" borderId="55" xfId="1" applyFont="1" applyFill="1" applyBorder="1" applyAlignment="1">
      <alignment horizontal="center" readingOrder="1"/>
    </xf>
    <xf numFmtId="0" fontId="42" fillId="41" borderId="62" xfId="1" applyFont="1" applyFill="1" applyBorder="1" applyAlignment="1">
      <alignment horizontal="center" readingOrder="1"/>
    </xf>
    <xf numFmtId="0" fontId="42" fillId="0" borderId="0" xfId="1" applyFont="1" applyFill="1" applyBorder="1">
      <alignment readingOrder="1"/>
    </xf>
    <xf numFmtId="0" fontId="42" fillId="41" borderId="10" xfId="1" applyFont="1" applyFill="1" applyBorder="1" applyAlignment="1">
      <alignment horizontal="center" readingOrder="1"/>
    </xf>
    <xf numFmtId="0" fontId="42" fillId="41" borderId="0" xfId="1" applyFont="1" applyFill="1" applyBorder="1" applyAlignment="1">
      <alignment horizontal="center" readingOrder="1"/>
    </xf>
    <xf numFmtId="0" fontId="42" fillId="41" borderId="56" xfId="1" applyFont="1" applyFill="1" applyBorder="1" applyAlignment="1">
      <alignment horizontal="center" readingOrder="1"/>
    </xf>
    <xf numFmtId="0" fontId="42" fillId="41" borderId="58" xfId="1" applyFont="1" applyFill="1" applyBorder="1" applyAlignment="1">
      <alignment horizontal="center" readingOrder="1"/>
    </xf>
    <xf numFmtId="0" fontId="42" fillId="41" borderId="18" xfId="1" applyFont="1" applyFill="1" applyBorder="1" applyAlignment="1">
      <alignment horizontal="center" readingOrder="1"/>
    </xf>
    <xf numFmtId="0" fontId="42" fillId="0" borderId="0" xfId="1" applyFont="1">
      <alignment readingOrder="1"/>
    </xf>
    <xf numFmtId="0" fontId="47" fillId="40" borderId="28" xfId="1" applyFont="1" applyFill="1" applyBorder="1" applyAlignment="1">
      <alignment horizontal="center" readingOrder="1"/>
    </xf>
    <xf numFmtId="0" fontId="47" fillId="40" borderId="29" xfId="1" applyFont="1" applyFill="1" applyBorder="1" applyAlignment="1">
      <alignment horizontal="center" readingOrder="1"/>
    </xf>
    <xf numFmtId="0" fontId="47" fillId="40" borderId="60" xfId="1" applyFont="1" applyFill="1" applyBorder="1" applyAlignment="1">
      <alignment horizontal="center" readingOrder="1"/>
    </xf>
    <xf numFmtId="0" fontId="47" fillId="40" borderId="64" xfId="1" applyFont="1" applyFill="1" applyBorder="1" applyAlignment="1">
      <alignment horizontal="center" readingOrder="1"/>
    </xf>
    <xf numFmtId="0" fontId="47" fillId="40" borderId="42" xfId="1" applyFont="1" applyFill="1" applyBorder="1" applyAlignment="1">
      <alignment horizontal="center" readingOrder="1"/>
    </xf>
    <xf numFmtId="0" fontId="47" fillId="0" borderId="0" xfId="1" applyFont="1" applyFill="1" applyBorder="1">
      <alignment readingOrder="1"/>
    </xf>
    <xf numFmtId="0" fontId="47" fillId="0" borderId="0" xfId="1" applyFont="1">
      <alignment readingOrder="1"/>
    </xf>
    <xf numFmtId="0" fontId="20" fillId="26" borderId="25" xfId="1" applyFont="1" applyFill="1" applyBorder="1" applyAlignment="1">
      <alignment horizontal="center" readingOrder="1"/>
    </xf>
    <xf numFmtId="164" fontId="1" fillId="24" borderId="28" xfId="44" applyNumberFormat="1" applyFont="1" applyFill="1" applyBorder="1" applyAlignment="1">
      <alignment horizontal="left"/>
    </xf>
    <xf numFmtId="164" fontId="1" fillId="24" borderId="29" xfId="44" applyNumberFormat="1" applyFont="1" applyFill="1" applyBorder="1" applyAlignment="1">
      <alignment horizontal="left"/>
    </xf>
    <xf numFmtId="164" fontId="1" fillId="24" borderId="60" xfId="44" applyNumberFormat="1" applyFont="1" applyFill="1" applyBorder="1" applyAlignment="1">
      <alignment horizontal="left"/>
    </xf>
    <xf numFmtId="164" fontId="1" fillId="24" borderId="64" xfId="44" applyNumberFormat="1" applyFont="1" applyFill="1" applyBorder="1" applyAlignment="1">
      <alignment horizontal="left"/>
    </xf>
    <xf numFmtId="164" fontId="1" fillId="24" borderId="42" xfId="44" applyNumberFormat="1" applyFont="1" applyFill="1" applyBorder="1" applyAlignment="1">
      <alignment horizontal="left"/>
    </xf>
    <xf numFmtId="0" fontId="30" fillId="30" borderId="31" xfId="43" applyFont="1" applyFill="1" applyBorder="1" applyAlignment="1">
      <alignment horizontal="center"/>
    </xf>
    <xf numFmtId="0" fontId="29" fillId="29" borderId="36" xfId="43" applyFont="1" applyFill="1" applyBorder="1" applyAlignment="1">
      <alignment horizontal="center"/>
    </xf>
    <xf numFmtId="0" fontId="29" fillId="29" borderId="32" xfId="43" applyFont="1" applyFill="1" applyBorder="1" applyAlignment="1">
      <alignment horizontal="center"/>
    </xf>
    <xf numFmtId="0" fontId="30" fillId="29" borderId="31" xfId="43" applyFont="1" applyFill="1" applyBorder="1" applyAlignment="1">
      <alignment horizontal="center"/>
    </xf>
    <xf numFmtId="0" fontId="30" fillId="29" borderId="0" xfId="43" applyFont="1" applyFill="1" applyBorder="1" applyAlignment="1">
      <alignment horizontal="center"/>
    </xf>
    <xf numFmtId="0" fontId="30" fillId="29" borderId="12" xfId="43" applyFont="1" applyFill="1" applyBorder="1" applyAlignment="1">
      <alignment horizontal="center"/>
    </xf>
    <xf numFmtId="0" fontId="30" fillId="29" borderId="31" xfId="1" applyFont="1" applyFill="1" applyBorder="1" applyAlignment="1">
      <alignment horizontal="center" readingOrder="1"/>
    </xf>
    <xf numFmtId="0" fontId="29" fillId="29" borderId="55" xfId="43" applyFont="1" applyFill="1" applyBorder="1" applyAlignment="1">
      <alignment horizontal="center"/>
    </xf>
    <xf numFmtId="0" fontId="21" fillId="29" borderId="31" xfId="43" applyFont="1" applyFill="1" applyBorder="1" applyAlignment="1">
      <alignment horizontal="center"/>
    </xf>
    <xf numFmtId="0" fontId="21" fillId="29" borderId="48" xfId="43" applyFont="1" applyFill="1" applyBorder="1" applyAlignment="1">
      <alignment horizontal="center"/>
    </xf>
    <xf numFmtId="0" fontId="29" fillId="29" borderId="46" xfId="43" applyFont="1" applyFill="1" applyBorder="1" applyAlignment="1">
      <alignment horizontal="center"/>
    </xf>
    <xf numFmtId="0" fontId="29" fillId="30" borderId="0" xfId="43" applyFont="1" applyFill="1" applyBorder="1" applyAlignment="1">
      <alignment horizontal="center"/>
    </xf>
    <xf numFmtId="0" fontId="21" fillId="30" borderId="35" xfId="43" applyFont="1" applyFill="1" applyBorder="1" applyAlignment="1">
      <alignment horizontal="center"/>
    </xf>
    <xf numFmtId="0" fontId="21" fillId="30" borderId="52" xfId="43" applyFont="1" applyFill="1" applyBorder="1" applyAlignment="1">
      <alignment horizontal="center"/>
    </xf>
    <xf numFmtId="0" fontId="21" fillId="30" borderId="54" xfId="43" applyFont="1" applyFill="1" applyBorder="1" applyAlignment="1">
      <alignment horizontal="center"/>
    </xf>
    <xf numFmtId="0" fontId="21" fillId="30" borderId="40" xfId="43" applyFont="1" applyFill="1" applyBorder="1" applyAlignment="1">
      <alignment horizontal="center"/>
    </xf>
    <xf numFmtId="0" fontId="2" fillId="32" borderId="21" xfId="43" applyFill="1" applyBorder="1" applyAlignment="1">
      <alignment horizontal="center" vertical="center"/>
    </xf>
    <xf numFmtId="0" fontId="26" fillId="38" borderId="21" xfId="43" applyFont="1" applyFill="1" applyBorder="1" applyAlignment="1">
      <alignment horizontal="center" vertical="center"/>
    </xf>
    <xf numFmtId="0" fontId="30" fillId="38" borderId="11" xfId="43" applyFont="1" applyFill="1" applyBorder="1" applyAlignment="1">
      <alignment horizontal="center"/>
    </xf>
    <xf numFmtId="0" fontId="30" fillId="32" borderId="48" xfId="43" applyFont="1" applyFill="1" applyBorder="1" applyAlignment="1">
      <alignment horizontal="center"/>
    </xf>
    <xf numFmtId="0" fontId="29" fillId="32" borderId="57" xfId="43" applyFont="1" applyFill="1" applyBorder="1" applyAlignment="1">
      <alignment horizontal="center"/>
    </xf>
    <xf numFmtId="0" fontId="30" fillId="32" borderId="31" xfId="43" applyFont="1" applyFill="1" applyBorder="1" applyAlignment="1">
      <alignment horizontal="center"/>
    </xf>
    <xf numFmtId="0" fontId="30" fillId="32" borderId="0" xfId="43" applyFont="1" applyFill="1" applyBorder="1" applyAlignment="1">
      <alignment horizontal="center"/>
    </xf>
    <xf numFmtId="0" fontId="30" fillId="38" borderId="12" xfId="43" applyFont="1" applyFill="1" applyBorder="1" applyAlignment="1">
      <alignment horizontal="center"/>
    </xf>
    <xf numFmtId="0" fontId="29" fillId="38" borderId="55" xfId="43" applyFont="1" applyFill="1" applyBorder="1" applyAlignment="1">
      <alignment horizontal="center"/>
    </xf>
    <xf numFmtId="0" fontId="30" fillId="38" borderId="34" xfId="43" applyFont="1" applyFill="1" applyBorder="1" applyAlignment="1">
      <alignment horizontal="center"/>
    </xf>
    <xf numFmtId="0" fontId="30" fillId="38" borderId="31" xfId="43" applyFont="1" applyFill="1" applyBorder="1" applyAlignment="1">
      <alignment horizontal="center"/>
    </xf>
    <xf numFmtId="0" fontId="29" fillId="38" borderId="16" xfId="43" applyFont="1" applyFill="1" applyBorder="1" applyAlignment="1">
      <alignment horizontal="center"/>
    </xf>
    <xf numFmtId="0" fontId="29" fillId="38" borderId="50" xfId="43" applyFont="1" applyFill="1" applyBorder="1" applyAlignment="1">
      <alignment horizontal="center"/>
    </xf>
    <xf numFmtId="0" fontId="30" fillId="38" borderId="0" xfId="43" applyFont="1" applyFill="1" applyBorder="1" applyAlignment="1">
      <alignment horizontal="center"/>
    </xf>
    <xf numFmtId="0" fontId="29" fillId="38" borderId="36" xfId="43" applyFont="1" applyFill="1" applyBorder="1" applyAlignment="1">
      <alignment horizontal="center"/>
    </xf>
    <xf numFmtId="0" fontId="30" fillId="38" borderId="56" xfId="1" applyFont="1" applyFill="1" applyBorder="1" applyAlignment="1">
      <alignment horizontal="center" readingOrder="1"/>
    </xf>
    <xf numFmtId="0" fontId="30" fillId="30" borderId="34" xfId="43" applyFont="1" applyFill="1" applyBorder="1" applyAlignment="1">
      <alignment horizontal="center"/>
    </xf>
    <xf numFmtId="0" fontId="30" fillId="30" borderId="48" xfId="43" applyFont="1" applyFill="1" applyBorder="1" applyAlignment="1">
      <alignment horizontal="center"/>
    </xf>
    <xf numFmtId="0" fontId="30" fillId="29" borderId="51" xfId="43" applyFont="1" applyFill="1" applyBorder="1" applyAlignment="1">
      <alignment horizontal="center"/>
    </xf>
    <xf numFmtId="0" fontId="30" fillId="29" borderId="34" xfId="43" applyFont="1" applyFill="1" applyBorder="1" applyAlignment="1">
      <alignment horizontal="center"/>
    </xf>
    <xf numFmtId="0" fontId="30" fillId="30" borderId="51" xfId="43" applyFont="1" applyFill="1" applyBorder="1" applyAlignment="1">
      <alignment horizontal="center"/>
    </xf>
    <xf numFmtId="0" fontId="30" fillId="29" borderId="56" xfId="43" applyFont="1" applyFill="1" applyBorder="1" applyAlignment="1">
      <alignment horizontal="center"/>
    </xf>
    <xf numFmtId="0" fontId="29" fillId="30" borderId="32" xfId="43" applyFont="1" applyFill="1" applyBorder="1" applyAlignment="1">
      <alignment horizontal="center"/>
    </xf>
    <xf numFmtId="0" fontId="29" fillId="30" borderId="36" xfId="43" applyFont="1" applyFill="1" applyBorder="1" applyAlignment="1">
      <alignment horizontal="center"/>
    </xf>
    <xf numFmtId="0" fontId="29" fillId="30" borderId="55" xfId="43" applyFont="1" applyFill="1" applyBorder="1" applyAlignment="1">
      <alignment horizontal="center"/>
    </xf>
    <xf numFmtId="0" fontId="29" fillId="29" borderId="57" xfId="43" applyFont="1" applyFill="1" applyBorder="1" applyAlignment="1">
      <alignment horizontal="center"/>
    </xf>
    <xf numFmtId="0" fontId="47" fillId="28" borderId="60" xfId="1" applyFont="1" applyFill="1" applyBorder="1" applyAlignment="1">
      <alignment horizontal="center" readingOrder="1"/>
    </xf>
    <xf numFmtId="0" fontId="29" fillId="32" borderId="32" xfId="43" applyFont="1" applyFill="1" applyBorder="1" applyAlignment="1">
      <alignment horizontal="center"/>
    </xf>
    <xf numFmtId="0" fontId="29" fillId="29" borderId="37" xfId="43" applyFont="1" applyFill="1" applyBorder="1" applyAlignment="1">
      <alignment horizontal="center"/>
    </xf>
    <xf numFmtId="0" fontId="29" fillId="29" borderId="50" xfId="43" applyFont="1" applyFill="1" applyBorder="1" applyAlignment="1">
      <alignment horizontal="center"/>
    </xf>
    <xf numFmtId="0" fontId="29" fillId="30" borderId="56" xfId="43" applyFont="1" applyFill="1" applyBorder="1" applyAlignment="1">
      <alignment horizontal="center"/>
    </xf>
    <xf numFmtId="0" fontId="30" fillId="32" borderId="56" xfId="43" applyFont="1" applyFill="1" applyBorder="1" applyAlignment="1">
      <alignment horizontal="center"/>
    </xf>
    <xf numFmtId="1" fontId="45" fillId="24" borderId="30" xfId="1" applyNumberFormat="1" applyFont="1" applyFill="1" applyBorder="1" applyAlignment="1">
      <alignment horizontal="center" vertical="center" readingOrder="1"/>
    </xf>
    <xf numFmtId="0" fontId="30" fillId="29" borderId="48" xfId="43" applyFont="1" applyFill="1" applyBorder="1" applyAlignment="1">
      <alignment horizontal="center"/>
    </xf>
    <xf numFmtId="0" fontId="30" fillId="29" borderId="58" xfId="43" applyFont="1" applyFill="1" applyBorder="1" applyAlignment="1">
      <alignment horizontal="center"/>
    </xf>
    <xf numFmtId="0" fontId="29" fillId="29" borderId="59" xfId="43" applyFont="1" applyFill="1" applyBorder="1" applyAlignment="1">
      <alignment horizontal="center"/>
    </xf>
    <xf numFmtId="0" fontId="29" fillId="29" borderId="50" xfId="1" applyFont="1" applyFill="1" applyBorder="1" applyAlignment="1">
      <alignment horizontal="center" readingOrder="1"/>
    </xf>
    <xf numFmtId="0" fontId="1" fillId="42" borderId="60" xfId="1" applyFont="1" applyFill="1" applyBorder="1" applyAlignment="1">
      <alignment horizontal="center" readingOrder="1"/>
    </xf>
    <xf numFmtId="0" fontId="1" fillId="42" borderId="29" xfId="1" applyFont="1" applyFill="1" applyBorder="1" applyAlignment="1">
      <alignment horizontal="center" readingOrder="1"/>
    </xf>
    <xf numFmtId="0" fontId="1" fillId="42" borderId="42" xfId="1" applyFont="1" applyFill="1" applyBorder="1" applyAlignment="1">
      <alignment horizontal="center" readingOrder="1"/>
    </xf>
    <xf numFmtId="0" fontId="48" fillId="43" borderId="25" xfId="1" applyFont="1" applyFill="1" applyBorder="1" applyAlignment="1">
      <alignment horizontal="center" vertical="center" readingOrder="1"/>
    </xf>
    <xf numFmtId="0" fontId="31" fillId="43" borderId="29" xfId="1" applyFont="1" applyFill="1" applyBorder="1" applyAlignment="1">
      <alignment horizontal="center" readingOrder="1"/>
    </xf>
    <xf numFmtId="0" fontId="31" fillId="43" borderId="64" xfId="1" applyFont="1" applyFill="1" applyBorder="1" applyAlignment="1">
      <alignment horizontal="center" readingOrder="1"/>
    </xf>
    <xf numFmtId="0" fontId="31" fillId="43" borderId="60" xfId="1" applyFont="1" applyFill="1" applyBorder="1" applyAlignment="1">
      <alignment horizontal="center" readingOrder="1"/>
    </xf>
    <xf numFmtId="0" fontId="21" fillId="30" borderId="33" xfId="43" applyFont="1" applyFill="1" applyBorder="1" applyAlignment="1">
      <alignment horizontal="center"/>
    </xf>
    <xf numFmtId="0" fontId="20" fillId="35" borderId="30" xfId="43" applyFont="1" applyFill="1" applyBorder="1" applyAlignment="1">
      <alignment horizontal="center" vertical="center" wrapText="1"/>
    </xf>
    <xf numFmtId="0" fontId="1" fillId="24" borderId="82" xfId="1" applyFont="1" applyFill="1" applyBorder="1" applyAlignment="1">
      <alignment horizontal="center" readingOrder="1"/>
    </xf>
    <xf numFmtId="0" fontId="1" fillId="24" borderId="67" xfId="1" applyFont="1" applyFill="1" applyBorder="1" applyAlignment="1">
      <alignment horizontal="center" readingOrder="1"/>
    </xf>
    <xf numFmtId="0" fontId="1" fillId="24" borderId="52" xfId="1" applyFont="1" applyFill="1" applyBorder="1" applyAlignment="1">
      <alignment horizontal="center" readingOrder="1"/>
    </xf>
    <xf numFmtId="0" fontId="1" fillId="35" borderId="13" xfId="1" applyFont="1" applyFill="1" applyBorder="1" applyAlignment="1">
      <alignment horizontal="center" readingOrder="1"/>
    </xf>
    <xf numFmtId="0" fontId="1" fillId="24" borderId="38" xfId="44" applyFont="1" applyFill="1" applyBorder="1"/>
    <xf numFmtId="0" fontId="1" fillId="24" borderId="77" xfId="44" applyFont="1" applyFill="1" applyBorder="1"/>
    <xf numFmtId="0" fontId="1" fillId="24" borderId="64" xfId="44" applyFont="1" applyFill="1" applyBorder="1"/>
    <xf numFmtId="0" fontId="1" fillId="35" borderId="25" xfId="44" applyFont="1" applyFill="1" applyBorder="1"/>
    <xf numFmtId="0" fontId="1" fillId="24" borderId="76" xfId="1" applyFont="1" applyFill="1" applyBorder="1" applyAlignment="1">
      <alignment horizontal="center" readingOrder="1"/>
    </xf>
    <xf numFmtId="0" fontId="1" fillId="24" borderId="68" xfId="1" applyFont="1" applyFill="1" applyBorder="1" applyAlignment="1">
      <alignment horizontal="center" readingOrder="1"/>
    </xf>
    <xf numFmtId="0" fontId="1" fillId="24" borderId="55" xfId="1" applyFont="1" applyFill="1" applyBorder="1" applyAlignment="1">
      <alignment horizontal="center" readingOrder="1"/>
    </xf>
    <xf numFmtId="0" fontId="1" fillId="35" borderId="49" xfId="1" applyFont="1" applyFill="1" applyBorder="1" applyAlignment="1">
      <alignment horizontal="center" readingOrder="1"/>
    </xf>
    <xf numFmtId="0" fontId="37" fillId="34" borderId="38" xfId="1" applyFont="1" applyFill="1" applyBorder="1" applyAlignment="1">
      <alignment horizontal="center" readingOrder="1"/>
    </xf>
    <xf numFmtId="0" fontId="37" fillId="34" borderId="77" xfId="1" applyFont="1" applyFill="1" applyBorder="1" applyAlignment="1">
      <alignment horizontal="center" readingOrder="1"/>
    </xf>
    <xf numFmtId="0" fontId="37" fillId="34" borderId="64" xfId="1" applyFont="1" applyFill="1" applyBorder="1" applyAlignment="1">
      <alignment horizontal="center" readingOrder="1"/>
    </xf>
    <xf numFmtId="0" fontId="37" fillId="34" borderId="25" xfId="1" applyFont="1" applyFill="1" applyBorder="1" applyAlignment="1">
      <alignment horizontal="center" readingOrder="1"/>
    </xf>
    <xf numFmtId="0" fontId="37" fillId="31" borderId="38" xfId="1" applyFont="1" applyFill="1" applyBorder="1" applyAlignment="1">
      <alignment horizontal="center" readingOrder="1"/>
    </xf>
    <xf numFmtId="0" fontId="37" fillId="31" borderId="77" xfId="1" applyFont="1" applyFill="1" applyBorder="1" applyAlignment="1">
      <alignment horizontal="center" readingOrder="1"/>
    </xf>
    <xf numFmtId="0" fontId="37" fillId="31" borderId="64" xfId="1" applyFont="1" applyFill="1" applyBorder="1" applyAlignment="1">
      <alignment horizontal="center" readingOrder="1"/>
    </xf>
    <xf numFmtId="0" fontId="37" fillId="31" borderId="25" xfId="1" applyFont="1" applyFill="1" applyBorder="1" applyAlignment="1">
      <alignment horizontal="center" readingOrder="1"/>
    </xf>
    <xf numFmtId="0" fontId="1" fillId="33" borderId="38" xfId="1" applyFont="1" applyFill="1" applyBorder="1" applyAlignment="1">
      <alignment horizontal="center" readingOrder="1"/>
    </xf>
    <xf numFmtId="0" fontId="1" fillId="33" borderId="77" xfId="1" applyFont="1" applyFill="1" applyBorder="1" applyAlignment="1">
      <alignment horizontal="center" readingOrder="1"/>
    </xf>
    <xf numFmtId="0" fontId="1" fillId="33" borderId="64" xfId="1" applyFont="1" applyFill="1" applyBorder="1" applyAlignment="1">
      <alignment horizontal="center" readingOrder="1"/>
    </xf>
    <xf numFmtId="0" fontId="1" fillId="33" borderId="25" xfId="1" applyFont="1" applyFill="1" applyBorder="1" applyAlignment="1">
      <alignment horizontal="center" readingOrder="1"/>
    </xf>
    <xf numFmtId="0" fontId="1" fillId="32" borderId="38" xfId="1" applyFont="1" applyFill="1" applyBorder="1" applyAlignment="1">
      <alignment horizontal="center" readingOrder="1"/>
    </xf>
    <xf numFmtId="0" fontId="1" fillId="32" borderId="77" xfId="1" applyFont="1" applyFill="1" applyBorder="1" applyAlignment="1">
      <alignment horizontal="center" readingOrder="1"/>
    </xf>
    <xf numFmtId="0" fontId="1" fillId="32" borderId="64" xfId="1" applyFont="1" applyFill="1" applyBorder="1" applyAlignment="1">
      <alignment horizontal="center" readingOrder="1"/>
    </xf>
    <xf numFmtId="0" fontId="1" fillId="32" borderId="25" xfId="1" applyFont="1" applyFill="1" applyBorder="1" applyAlignment="1">
      <alignment horizontal="center" readingOrder="1"/>
    </xf>
    <xf numFmtId="0" fontId="39" fillId="43" borderId="47" xfId="1" applyFont="1" applyFill="1" applyBorder="1" applyAlignment="1">
      <alignment horizontal="center" readingOrder="1"/>
    </xf>
    <xf numFmtId="0" fontId="39" fillId="43" borderId="85" xfId="1" applyFont="1" applyFill="1" applyBorder="1" applyAlignment="1">
      <alignment horizontal="center" readingOrder="1"/>
    </xf>
    <xf numFmtId="0" fontId="39" fillId="43" borderId="50" xfId="1" applyFont="1" applyFill="1" applyBorder="1" applyAlignment="1">
      <alignment horizontal="center" readingOrder="1"/>
    </xf>
    <xf numFmtId="0" fontId="39" fillId="35" borderId="26" xfId="1" applyFont="1" applyFill="1" applyBorder="1" applyAlignment="1">
      <alignment horizontal="center" readingOrder="1"/>
    </xf>
    <xf numFmtId="0" fontId="1" fillId="28" borderId="38" xfId="1" applyFont="1" applyFill="1" applyBorder="1" applyAlignment="1">
      <alignment horizontal="center" readingOrder="1"/>
    </xf>
    <xf numFmtId="0" fontId="1" fillId="28" borderId="77" xfId="1" applyFont="1" applyFill="1" applyBorder="1" applyAlignment="1">
      <alignment horizontal="center" readingOrder="1"/>
    </xf>
    <xf numFmtId="0" fontId="1" fillId="28" borderId="64" xfId="1" applyFont="1" applyFill="1" applyBorder="1" applyAlignment="1">
      <alignment horizontal="center" readingOrder="1"/>
    </xf>
    <xf numFmtId="0" fontId="1" fillId="28" borderId="25" xfId="1" applyFont="1" applyFill="1" applyBorder="1" applyAlignment="1">
      <alignment horizontal="center" readingOrder="1"/>
    </xf>
    <xf numFmtId="0" fontId="30" fillId="0" borderId="0" xfId="1" applyFont="1" applyFill="1" applyBorder="1" applyAlignment="1">
      <alignment horizontal="center" vertical="center" readingOrder="1"/>
    </xf>
    <xf numFmtId="0" fontId="29" fillId="0" borderId="0" xfId="1" applyFont="1" applyFill="1" applyBorder="1" applyAlignment="1">
      <alignment horizontal="center" vertical="center" readingOrder="1"/>
    </xf>
    <xf numFmtId="0" fontId="1" fillId="0" borderId="0" xfId="1" applyFont="1" applyFill="1" applyBorder="1" applyAlignment="1">
      <alignment horizontal="left" readingOrder="1"/>
    </xf>
    <xf numFmtId="0" fontId="2" fillId="0" borderId="0" xfId="1" applyFont="1" applyFill="1" applyBorder="1" applyAlignment="1">
      <alignment horizontal="left" readingOrder="1"/>
    </xf>
    <xf numFmtId="0" fontId="31" fillId="0" borderId="0" xfId="1" applyFont="1" applyFill="1" applyBorder="1" applyAlignment="1">
      <alignment horizontal="center" vertical="center" readingOrder="1"/>
    </xf>
    <xf numFmtId="0" fontId="20" fillId="0" borderId="0" xfId="43" applyFont="1" applyFill="1" applyBorder="1" applyAlignment="1">
      <alignment horizontal="center"/>
    </xf>
    <xf numFmtId="0" fontId="31" fillId="0" borderId="0" xfId="43" applyFont="1" applyFill="1" applyBorder="1" applyAlignment="1">
      <alignment horizontal="center"/>
    </xf>
    <xf numFmtId="0" fontId="29" fillId="35" borderId="25" xfId="43" applyFont="1" applyFill="1" applyBorder="1" applyAlignment="1">
      <alignment horizontal="center"/>
    </xf>
    <xf numFmtId="0" fontId="29" fillId="44" borderId="32" xfId="43" applyFont="1" applyFill="1" applyBorder="1" applyAlignment="1">
      <alignment horizontal="center"/>
    </xf>
    <xf numFmtId="0" fontId="29" fillId="29" borderId="0" xfId="43" applyFont="1" applyFill="1" applyBorder="1" applyAlignment="1">
      <alignment horizontal="center"/>
    </xf>
    <xf numFmtId="0" fontId="30" fillId="30" borderId="12" xfId="43" applyFont="1" applyFill="1" applyBorder="1" applyAlignment="1">
      <alignment horizontal="center"/>
    </xf>
    <xf numFmtId="0" fontId="33" fillId="0" borderId="40" xfId="43" applyFont="1" applyFill="1" applyBorder="1" applyAlignment="1">
      <alignment horizontal="center"/>
    </xf>
    <xf numFmtId="0" fontId="34" fillId="0" borderId="63" xfId="43" applyFont="1" applyFill="1" applyBorder="1" applyAlignment="1">
      <alignment horizontal="center"/>
    </xf>
    <xf numFmtId="0" fontId="29" fillId="29" borderId="24" xfId="43" applyFont="1" applyFill="1" applyBorder="1" applyAlignment="1">
      <alignment horizontal="center"/>
    </xf>
    <xf numFmtId="0" fontId="30" fillId="30" borderId="40" xfId="43" applyFont="1" applyFill="1" applyBorder="1" applyAlignment="1">
      <alignment horizontal="center"/>
    </xf>
    <xf numFmtId="0" fontId="20" fillId="35" borderId="30" xfId="43" applyFont="1" applyFill="1" applyBorder="1" applyAlignment="1">
      <alignment horizontal="center" vertical="center" wrapText="1"/>
    </xf>
    <xf numFmtId="0" fontId="1" fillId="0" borderId="21" xfId="43" applyFont="1" applyBorder="1" applyAlignment="1">
      <alignment horizontal="center" vertical="center"/>
    </xf>
    <xf numFmtId="0" fontId="20" fillId="35" borderId="30" xfId="43" applyFont="1" applyFill="1" applyBorder="1" applyAlignment="1">
      <alignment horizontal="center" vertical="center" wrapText="1"/>
    </xf>
    <xf numFmtId="0" fontId="49" fillId="35" borderId="44" xfId="43" applyFont="1" applyFill="1" applyBorder="1" applyAlignment="1">
      <alignment horizontal="center"/>
    </xf>
    <xf numFmtId="0" fontId="21" fillId="35" borderId="13" xfId="44" applyFont="1" applyFill="1" applyBorder="1" applyAlignment="1">
      <alignment horizontal="center"/>
    </xf>
    <xf numFmtId="0" fontId="30" fillId="37" borderId="14" xfId="44" applyFont="1" applyFill="1" applyBorder="1" applyAlignment="1">
      <alignment horizontal="center" vertical="center" wrapText="1"/>
    </xf>
    <xf numFmtId="0" fontId="29" fillId="37" borderId="26" xfId="44" applyFont="1" applyFill="1" applyBorder="1" applyAlignment="1">
      <alignment horizontal="center" vertical="center" wrapText="1"/>
    </xf>
    <xf numFmtId="0" fontId="29" fillId="37" borderId="16" xfId="44" applyFont="1" applyFill="1" applyBorder="1" applyAlignment="1">
      <alignment horizontal="center" vertical="center" wrapText="1"/>
    </xf>
    <xf numFmtId="0" fontId="31" fillId="0" borderId="59" xfId="44" applyFont="1" applyFill="1" applyBorder="1" applyAlignment="1">
      <alignment horizontal="center"/>
    </xf>
    <xf numFmtId="0" fontId="31" fillId="0" borderId="36" xfId="44" applyFont="1" applyFill="1" applyBorder="1" applyAlignment="1">
      <alignment horizontal="center"/>
    </xf>
    <xf numFmtId="0" fontId="31" fillId="0" borderId="55" xfId="44" applyFont="1" applyFill="1" applyBorder="1" applyAlignment="1">
      <alignment horizontal="center"/>
    </xf>
    <xf numFmtId="0" fontId="31" fillId="0" borderId="57" xfId="44" applyFont="1" applyFill="1" applyBorder="1" applyAlignment="1">
      <alignment horizontal="center"/>
    </xf>
    <xf numFmtId="0" fontId="31" fillId="0" borderId="62" xfId="44" applyFont="1" applyFill="1" applyBorder="1" applyAlignment="1">
      <alignment horizontal="center"/>
    </xf>
    <xf numFmtId="0" fontId="20" fillId="37" borderId="28" xfId="44" applyFont="1" applyFill="1" applyBorder="1" applyAlignment="1">
      <alignment horizontal="center" vertical="center" wrapText="1"/>
    </xf>
    <xf numFmtId="0" fontId="20" fillId="37" borderId="13" xfId="44" applyFont="1" applyFill="1" applyBorder="1" applyAlignment="1">
      <alignment horizontal="center" vertical="center" wrapText="1"/>
    </xf>
    <xf numFmtId="0" fontId="20" fillId="37" borderId="15" xfId="44" applyFont="1" applyFill="1" applyBorder="1" applyAlignment="1">
      <alignment horizontal="center" vertical="center" wrapText="1"/>
    </xf>
    <xf numFmtId="0" fontId="20" fillId="37" borderId="19" xfId="1" applyFont="1" applyFill="1" applyBorder="1" applyAlignment="1">
      <alignment horizontal="center" vertical="center" wrapText="1"/>
    </xf>
    <xf numFmtId="0" fontId="30" fillId="37" borderId="34" xfId="44" applyFont="1" applyFill="1" applyBorder="1" applyAlignment="1">
      <alignment horizontal="center" vertical="center" wrapText="1"/>
    </xf>
    <xf numFmtId="0" fontId="21" fillId="37" borderId="11" xfId="44" applyFont="1" applyFill="1" applyBorder="1" applyAlignment="1">
      <alignment horizontal="center"/>
    </xf>
    <xf numFmtId="0" fontId="29" fillId="37" borderId="59" xfId="44" applyFont="1" applyFill="1" applyBorder="1" applyAlignment="1">
      <alignment horizontal="center"/>
    </xf>
    <xf numFmtId="0" fontId="21" fillId="37" borderId="12" xfId="44" applyFont="1" applyFill="1" applyBorder="1" applyAlignment="1">
      <alignment horizontal="center"/>
    </xf>
    <xf numFmtId="0" fontId="29" fillId="37" borderId="36" xfId="44" applyFont="1" applyFill="1" applyBorder="1" applyAlignment="1">
      <alignment horizontal="center"/>
    </xf>
    <xf numFmtId="0" fontId="21" fillId="37" borderId="40" xfId="44" applyFont="1" applyFill="1" applyBorder="1" applyAlignment="1">
      <alignment horizontal="center"/>
    </xf>
    <xf numFmtId="0" fontId="29" fillId="37" borderId="55" xfId="44" applyFont="1" applyFill="1" applyBorder="1" applyAlignment="1">
      <alignment horizontal="center"/>
    </xf>
    <xf numFmtId="0" fontId="21" fillId="37" borderId="61" xfId="44" applyFont="1" applyFill="1" applyBorder="1" applyAlignment="1">
      <alignment horizontal="center"/>
    </xf>
    <xf numFmtId="0" fontId="29" fillId="37" borderId="57" xfId="44" applyFont="1" applyFill="1" applyBorder="1" applyAlignment="1">
      <alignment horizontal="center"/>
    </xf>
    <xf numFmtId="0" fontId="21" fillId="37" borderId="23" xfId="44" applyFont="1" applyFill="1" applyBorder="1" applyAlignment="1">
      <alignment horizontal="center"/>
    </xf>
    <xf numFmtId="0" fontId="29" fillId="37" borderId="62" xfId="44" applyFont="1" applyFill="1" applyBorder="1" applyAlignment="1">
      <alignment horizontal="center"/>
    </xf>
    <xf numFmtId="0" fontId="29" fillId="37" borderId="46" xfId="44" applyFont="1" applyFill="1" applyBorder="1" applyAlignment="1">
      <alignment horizontal="center"/>
    </xf>
    <xf numFmtId="0" fontId="29" fillId="37" borderId="37" xfId="44" applyFont="1" applyFill="1" applyBorder="1" applyAlignment="1">
      <alignment horizontal="center"/>
    </xf>
    <xf numFmtId="0" fontId="29" fillId="37" borderId="63" xfId="44" applyFont="1" applyFill="1" applyBorder="1" applyAlignment="1">
      <alignment horizontal="center"/>
    </xf>
    <xf numFmtId="0" fontId="29" fillId="37" borderId="24" xfId="44" applyFont="1" applyFill="1" applyBorder="1" applyAlignment="1">
      <alignment horizontal="center"/>
    </xf>
    <xf numFmtId="0" fontId="29" fillId="37" borderId="44" xfId="44" applyFont="1" applyFill="1" applyBorder="1" applyAlignment="1">
      <alignment horizontal="center"/>
    </xf>
    <xf numFmtId="0" fontId="1" fillId="29" borderId="29" xfId="1" applyFont="1" applyFill="1" applyBorder="1" applyAlignment="1">
      <alignment horizontal="center" readingOrder="1"/>
    </xf>
    <xf numFmtId="0" fontId="1" fillId="29" borderId="60" xfId="1" applyFont="1" applyFill="1" applyBorder="1" applyAlignment="1">
      <alignment horizontal="center" readingOrder="1"/>
    </xf>
    <xf numFmtId="0" fontId="1" fillId="29" borderId="42" xfId="1" applyFont="1" applyFill="1" applyBorder="1" applyAlignment="1">
      <alignment horizontal="center" readingOrder="1"/>
    </xf>
    <xf numFmtId="0" fontId="1" fillId="43" borderId="28" xfId="1" applyFont="1" applyFill="1" applyBorder="1" applyAlignment="1">
      <alignment horizontal="center" readingOrder="1"/>
    </xf>
    <xf numFmtId="0" fontId="1" fillId="43" borderId="29" xfId="1" applyFont="1" applyFill="1" applyBorder="1" applyAlignment="1">
      <alignment horizontal="center" readingOrder="1"/>
    </xf>
    <xf numFmtId="0" fontId="1" fillId="43" borderId="64" xfId="1" applyFont="1" applyFill="1" applyBorder="1" applyAlignment="1">
      <alignment horizontal="center" readingOrder="1"/>
    </xf>
    <xf numFmtId="0" fontId="20" fillId="35" borderId="25" xfId="1" applyFont="1" applyFill="1" applyBorder="1" applyAlignment="1">
      <alignment horizontal="center" vertical="center" readingOrder="1"/>
    </xf>
    <xf numFmtId="0" fontId="31" fillId="37" borderId="61" xfId="44" applyFont="1" applyFill="1" applyBorder="1" applyAlignment="1">
      <alignment horizontal="center"/>
    </xf>
    <xf numFmtId="0" fontId="20" fillId="32" borderId="30" xfId="43" applyFont="1" applyFill="1" applyBorder="1" applyAlignment="1">
      <alignment horizontal="center" vertical="center" wrapText="1"/>
    </xf>
    <xf numFmtId="0" fontId="20" fillId="35" borderId="30" xfId="43" applyFont="1" applyFill="1" applyBorder="1" applyAlignment="1">
      <alignment horizontal="center" vertical="center" wrapText="1"/>
    </xf>
    <xf numFmtId="0" fontId="1" fillId="0" borderId="21" xfId="43" applyFont="1" applyBorder="1" applyAlignment="1">
      <alignment horizontal="center" vertical="center"/>
    </xf>
    <xf numFmtId="0" fontId="1" fillId="24" borderId="77" xfId="44" applyFont="1" applyFill="1" applyBorder="1" applyAlignment="1">
      <alignment horizontal="center"/>
    </xf>
    <xf numFmtId="0" fontId="31" fillId="0" borderId="58" xfId="44" applyFont="1" applyFill="1" applyBorder="1" applyAlignment="1">
      <alignment horizontal="center"/>
    </xf>
    <xf numFmtId="0" fontId="31" fillId="0" borderId="0" xfId="44" applyFont="1" applyFill="1" applyBorder="1" applyAlignment="1">
      <alignment horizontal="center"/>
    </xf>
    <xf numFmtId="0" fontId="31" fillId="37" borderId="40" xfId="44" applyFont="1" applyFill="1" applyBorder="1" applyAlignment="1">
      <alignment horizontal="center"/>
    </xf>
    <xf numFmtId="0" fontId="31" fillId="37" borderId="12" xfId="44" applyFont="1" applyFill="1" applyBorder="1" applyAlignment="1">
      <alignment horizontal="center"/>
    </xf>
    <xf numFmtId="0" fontId="31" fillId="0" borderId="56" xfId="44" applyFont="1" applyFill="1" applyBorder="1" applyAlignment="1">
      <alignment horizontal="center"/>
    </xf>
    <xf numFmtId="0" fontId="31" fillId="37" borderId="11" xfId="44" applyFont="1" applyFill="1" applyBorder="1" applyAlignment="1">
      <alignment horizontal="center"/>
    </xf>
    <xf numFmtId="0" fontId="31" fillId="37" borderId="23" xfId="44" applyFont="1" applyFill="1" applyBorder="1" applyAlignment="1">
      <alignment horizontal="center"/>
    </xf>
    <xf numFmtId="0" fontId="31" fillId="0" borderId="34" xfId="44" applyFont="1" applyFill="1" applyBorder="1" applyAlignment="1">
      <alignment horizontal="center"/>
    </xf>
    <xf numFmtId="0" fontId="31" fillId="0" borderId="31" xfId="44" applyFont="1" applyFill="1" applyBorder="1" applyAlignment="1">
      <alignment horizontal="center"/>
    </xf>
    <xf numFmtId="0" fontId="31" fillId="0" borderId="51" xfId="44" applyFont="1" applyFill="1" applyBorder="1" applyAlignment="1">
      <alignment horizontal="center"/>
    </xf>
    <xf numFmtId="0" fontId="31" fillId="0" borderId="48" xfId="44" applyFont="1" applyFill="1" applyBorder="1" applyAlignment="1">
      <alignment horizontal="center"/>
    </xf>
    <xf numFmtId="0" fontId="31" fillId="0" borderId="43" xfId="44" applyFont="1" applyFill="1" applyBorder="1" applyAlignment="1">
      <alignment horizontal="center"/>
    </xf>
    <xf numFmtId="0" fontId="26" fillId="33" borderId="21" xfId="43" applyFont="1" applyFill="1" applyBorder="1" applyAlignment="1">
      <alignment horizontal="center" vertical="center"/>
    </xf>
    <xf numFmtId="0" fontId="21" fillId="33" borderId="35" xfId="43" applyFont="1" applyFill="1" applyBorder="1" applyAlignment="1">
      <alignment horizontal="center"/>
    </xf>
    <xf numFmtId="0" fontId="21" fillId="33" borderId="52" xfId="43" applyFont="1" applyFill="1" applyBorder="1" applyAlignment="1">
      <alignment horizontal="center"/>
    </xf>
    <xf numFmtId="0" fontId="2" fillId="33" borderId="21" xfId="43" applyFill="1" applyBorder="1" applyAlignment="1">
      <alignment horizontal="center" vertical="center"/>
    </xf>
    <xf numFmtId="0" fontId="31" fillId="43" borderId="21" xfId="43" applyFont="1" applyFill="1" applyBorder="1" applyAlignment="1">
      <alignment horizontal="center"/>
    </xf>
    <xf numFmtId="0" fontId="30" fillId="43" borderId="41" xfId="43" applyFont="1" applyFill="1" applyBorder="1" applyAlignment="1">
      <alignment horizontal="center"/>
    </xf>
    <xf numFmtId="0" fontId="29" fillId="33" borderId="57" xfId="43" applyFont="1" applyFill="1" applyBorder="1" applyAlignment="1">
      <alignment horizontal="center"/>
    </xf>
    <xf numFmtId="0" fontId="30" fillId="33" borderId="48" xfId="43" applyFont="1" applyFill="1" applyBorder="1" applyAlignment="1">
      <alignment horizontal="center"/>
    </xf>
    <xf numFmtId="0" fontId="30" fillId="33" borderId="51" xfId="43" applyFont="1" applyFill="1" applyBorder="1" applyAlignment="1">
      <alignment horizontal="center"/>
    </xf>
    <xf numFmtId="0" fontId="1" fillId="0" borderId="0" xfId="1" applyFill="1" applyAlignment="1">
      <alignment horizontal="center" readingOrder="1"/>
    </xf>
    <xf numFmtId="0" fontId="29" fillId="36" borderId="69" xfId="44" applyFont="1" applyFill="1" applyBorder="1" applyAlignment="1">
      <alignment horizontal="center"/>
    </xf>
    <xf numFmtId="0" fontId="29" fillId="36" borderId="68" xfId="44" applyFont="1" applyFill="1" applyBorder="1" applyAlignment="1">
      <alignment horizontal="center"/>
    </xf>
    <xf numFmtId="0" fontId="30" fillId="36" borderId="67" xfId="44" applyFont="1" applyFill="1" applyBorder="1" applyAlignment="1">
      <alignment horizontal="center"/>
    </xf>
    <xf numFmtId="0" fontId="29" fillId="38" borderId="17" xfId="44" applyFont="1" applyFill="1" applyBorder="1" applyAlignment="1">
      <alignment horizontal="center"/>
    </xf>
    <xf numFmtId="0" fontId="30" fillId="38" borderId="41" xfId="44" applyFont="1" applyFill="1" applyBorder="1" applyAlignment="1">
      <alignment horizontal="center"/>
    </xf>
    <xf numFmtId="0" fontId="29" fillId="38" borderId="68" xfId="44" applyFont="1" applyFill="1" applyBorder="1" applyAlignment="1">
      <alignment horizontal="center"/>
    </xf>
    <xf numFmtId="0" fontId="30" fillId="38" borderId="41" xfId="1" applyFont="1" applyFill="1" applyBorder="1" applyAlignment="1">
      <alignment horizontal="center" readingOrder="1"/>
    </xf>
    <xf numFmtId="0" fontId="31" fillId="0" borderId="50" xfId="1" applyFont="1" applyFill="1" applyBorder="1">
      <alignment readingOrder="1"/>
    </xf>
    <xf numFmtId="0" fontId="31" fillId="0" borderId="32" xfId="1" applyFont="1" applyFill="1" applyBorder="1">
      <alignment readingOrder="1"/>
    </xf>
    <xf numFmtId="0" fontId="31" fillId="0" borderId="53" xfId="1" applyFont="1" applyFill="1" applyBorder="1">
      <alignment readingOrder="1"/>
    </xf>
    <xf numFmtId="0" fontId="31" fillId="0" borderId="66" xfId="43" applyFont="1" applyFill="1" applyBorder="1" applyAlignment="1">
      <alignment horizontal="center"/>
    </xf>
    <xf numFmtId="0" fontId="31" fillId="0" borderId="65" xfId="43" applyFont="1" applyFill="1" applyBorder="1" applyAlignment="1">
      <alignment horizontal="center"/>
    </xf>
    <xf numFmtId="0" fontId="31" fillId="0" borderId="20" xfId="43" applyFont="1" applyFill="1" applyBorder="1" applyAlignment="1">
      <alignment horizontal="center"/>
    </xf>
    <xf numFmtId="0" fontId="31" fillId="0" borderId="22" xfId="1" applyFont="1" applyFill="1" applyBorder="1">
      <alignment readingOrder="1"/>
    </xf>
    <xf numFmtId="0" fontId="31" fillId="35" borderId="62" xfId="43" applyFont="1" applyFill="1" applyBorder="1" applyAlignment="1">
      <alignment horizontal="center"/>
    </xf>
    <xf numFmtId="0" fontId="31" fillId="35" borderId="45" xfId="43" applyFont="1" applyFill="1" applyBorder="1" applyAlignment="1">
      <alignment horizontal="center"/>
    </xf>
    <xf numFmtId="0" fontId="31" fillId="35" borderId="44" xfId="43" applyFont="1" applyFill="1" applyBorder="1" applyAlignment="1">
      <alignment horizontal="center"/>
    </xf>
    <xf numFmtId="0" fontId="31" fillId="0" borderId="34" xfId="43" applyFont="1" applyFill="1" applyBorder="1" applyAlignment="1">
      <alignment horizontal="center"/>
    </xf>
    <xf numFmtId="0" fontId="31" fillId="0" borderId="31" xfId="43" applyFont="1" applyFill="1" applyBorder="1" applyAlignment="1">
      <alignment horizontal="center"/>
    </xf>
    <xf numFmtId="0" fontId="31" fillId="0" borderId="40" xfId="43" applyFont="1" applyFill="1" applyBorder="1" applyAlignment="1">
      <alignment horizontal="center"/>
    </xf>
    <xf numFmtId="0" fontId="31" fillId="0" borderId="12" xfId="43" applyFont="1" applyFill="1" applyBorder="1" applyAlignment="1">
      <alignment horizontal="center"/>
    </xf>
    <xf numFmtId="0" fontId="31" fillId="0" borderId="61" xfId="43" applyFont="1" applyFill="1" applyBorder="1" applyAlignment="1">
      <alignment horizontal="center"/>
    </xf>
    <xf numFmtId="0" fontId="31" fillId="0" borderId="23" xfId="43" applyFont="1" applyFill="1" applyBorder="1" applyAlignment="1">
      <alignment horizontal="center"/>
    </xf>
    <xf numFmtId="0" fontId="31" fillId="0" borderId="75" xfId="43" applyFont="1" applyFill="1" applyBorder="1" applyAlignment="1">
      <alignment horizontal="center"/>
    </xf>
    <xf numFmtId="0" fontId="30" fillId="0" borderId="41" xfId="43" applyFont="1" applyFill="1" applyBorder="1" applyAlignment="1">
      <alignment horizontal="center"/>
    </xf>
    <xf numFmtId="0" fontId="34" fillId="30" borderId="32" xfId="43" applyFont="1" applyFill="1" applyBorder="1" applyAlignment="1">
      <alignment horizontal="center"/>
    </xf>
    <xf numFmtId="0" fontId="33" fillId="30" borderId="12" xfId="43" applyFont="1" applyFill="1" applyBorder="1" applyAlignment="1">
      <alignment horizontal="center"/>
    </xf>
    <xf numFmtId="0" fontId="33" fillId="30" borderId="31" xfId="43" applyFont="1" applyFill="1" applyBorder="1" applyAlignment="1">
      <alignment horizontal="center"/>
    </xf>
    <xf numFmtId="0" fontId="33" fillId="30" borderId="56" xfId="43" applyFont="1" applyFill="1" applyBorder="1" applyAlignment="1">
      <alignment horizontal="center"/>
    </xf>
    <xf numFmtId="0" fontId="34" fillId="30" borderId="55" xfId="43" applyFont="1" applyFill="1" applyBorder="1" applyAlignment="1">
      <alignment horizontal="center"/>
    </xf>
    <xf numFmtId="0" fontId="33" fillId="30" borderId="0" xfId="43" applyFont="1" applyFill="1" applyBorder="1" applyAlignment="1">
      <alignment horizontal="center"/>
    </xf>
    <xf numFmtId="0" fontId="34" fillId="30" borderId="36" xfId="43" applyFont="1" applyFill="1" applyBorder="1" applyAlignment="1">
      <alignment horizontal="center"/>
    </xf>
    <xf numFmtId="0" fontId="29" fillId="30" borderId="50" xfId="43" applyFont="1" applyFill="1" applyBorder="1" applyAlignment="1">
      <alignment horizontal="center"/>
    </xf>
    <xf numFmtId="0" fontId="34" fillId="29" borderId="32" xfId="43" applyFont="1" applyFill="1" applyBorder="1" applyAlignment="1">
      <alignment horizontal="center"/>
    </xf>
    <xf numFmtId="0" fontId="34" fillId="29" borderId="53" xfId="43" applyFont="1" applyFill="1" applyBorder="1" applyAlignment="1">
      <alignment horizontal="center"/>
    </xf>
    <xf numFmtId="0" fontId="33" fillId="29" borderId="31" xfId="43" applyFont="1" applyFill="1" applyBorder="1" applyAlignment="1">
      <alignment horizontal="center"/>
    </xf>
    <xf numFmtId="0" fontId="29" fillId="38" borderId="59" xfId="43" applyFont="1" applyFill="1" applyBorder="1" applyAlignment="1">
      <alignment horizontal="center"/>
    </xf>
    <xf numFmtId="0" fontId="29" fillId="38" borderId="53" xfId="43" applyFont="1" applyFill="1" applyBorder="1" applyAlignment="1">
      <alignment horizontal="center"/>
    </xf>
    <xf numFmtId="0" fontId="29" fillId="38" borderId="32" xfId="43" applyFont="1" applyFill="1" applyBorder="1" applyAlignment="1">
      <alignment horizontal="center"/>
    </xf>
    <xf numFmtId="0" fontId="29" fillId="38" borderId="57" xfId="43" applyFont="1" applyFill="1" applyBorder="1" applyAlignment="1">
      <alignment horizontal="center"/>
    </xf>
    <xf numFmtId="0" fontId="29" fillId="38" borderId="62" xfId="43" applyFont="1" applyFill="1" applyBorder="1" applyAlignment="1">
      <alignment horizontal="center"/>
    </xf>
    <xf numFmtId="0" fontId="30" fillId="38" borderId="56" xfId="43" applyFont="1" applyFill="1" applyBorder="1" applyAlignment="1">
      <alignment horizontal="center"/>
    </xf>
    <xf numFmtId="0" fontId="29" fillId="38" borderId="37" xfId="1" applyFont="1" applyFill="1" applyBorder="1" applyAlignment="1">
      <alignment horizontal="center" readingOrder="1"/>
    </xf>
    <xf numFmtId="0" fontId="30" fillId="38" borderId="0" xfId="1" applyFont="1" applyFill="1" applyBorder="1" applyAlignment="1">
      <alignment horizontal="center" readingOrder="1"/>
    </xf>
    <xf numFmtId="0" fontId="30" fillId="32" borderId="61" xfId="43" applyFont="1" applyFill="1" applyBorder="1" applyAlignment="1">
      <alignment horizontal="center"/>
    </xf>
    <xf numFmtId="0" fontId="30" fillId="32" borderId="40" xfId="43" applyFont="1" applyFill="1" applyBorder="1" applyAlignment="1">
      <alignment horizontal="center"/>
    </xf>
    <xf numFmtId="0" fontId="29" fillId="32" borderId="36" xfId="43" applyFont="1" applyFill="1" applyBorder="1" applyAlignment="1">
      <alignment horizontal="center"/>
    </xf>
    <xf numFmtId="0" fontId="29" fillId="32" borderId="16" xfId="43" applyFont="1" applyFill="1" applyBorder="1" applyAlignment="1">
      <alignment horizontal="center"/>
    </xf>
    <xf numFmtId="0" fontId="29" fillId="32" borderId="59" xfId="43" applyFont="1" applyFill="1" applyBorder="1" applyAlignment="1">
      <alignment horizontal="center"/>
    </xf>
    <xf numFmtId="0" fontId="29" fillId="29" borderId="53" xfId="43" applyFont="1" applyFill="1" applyBorder="1" applyAlignment="1">
      <alignment horizontal="center"/>
    </xf>
    <xf numFmtId="0" fontId="29" fillId="29" borderId="62" xfId="43" applyFont="1" applyFill="1" applyBorder="1" applyAlignment="1">
      <alignment horizontal="center"/>
    </xf>
    <xf numFmtId="0" fontId="30" fillId="30" borderId="56" xfId="43" applyFont="1" applyFill="1" applyBorder="1" applyAlignment="1">
      <alignment horizontal="center"/>
    </xf>
    <xf numFmtId="0" fontId="30" fillId="30" borderId="0" xfId="43" applyFont="1" applyFill="1" applyBorder="1" applyAlignment="1">
      <alignment horizontal="center"/>
    </xf>
    <xf numFmtId="0" fontId="40" fillId="26" borderId="14" xfId="43" applyFont="1" applyFill="1" applyBorder="1" applyAlignment="1">
      <alignment horizontal="center"/>
    </xf>
    <xf numFmtId="0" fontId="29" fillId="26" borderId="22" xfId="43" applyFont="1" applyFill="1" applyBorder="1" applyAlignment="1">
      <alignment horizontal="center"/>
    </xf>
    <xf numFmtId="0" fontId="29" fillId="30" borderId="57" xfId="43" applyFont="1" applyFill="1" applyBorder="1" applyAlignment="1">
      <alignment horizontal="center"/>
    </xf>
    <xf numFmtId="0" fontId="29" fillId="30" borderId="37" xfId="43" applyFont="1" applyFill="1" applyBorder="1" applyAlignment="1">
      <alignment horizontal="center"/>
    </xf>
    <xf numFmtId="0" fontId="1" fillId="29" borderId="0" xfId="1" quotePrefix="1" applyFill="1">
      <alignment readingOrder="1"/>
    </xf>
    <xf numFmtId="0" fontId="21" fillId="29" borderId="40" xfId="43" applyFont="1" applyFill="1" applyBorder="1" applyAlignment="1">
      <alignment horizontal="center"/>
    </xf>
    <xf numFmtId="0" fontId="21" fillId="29" borderId="61" xfId="43" applyFont="1" applyFill="1" applyBorder="1" applyAlignment="1">
      <alignment horizontal="center"/>
    </xf>
    <xf numFmtId="0" fontId="29" fillId="29" borderId="63" xfId="43" applyFont="1" applyFill="1" applyBorder="1" applyAlignment="1">
      <alignment horizontal="center"/>
    </xf>
    <xf numFmtId="0" fontId="21" fillId="30" borderId="45" xfId="43" applyFont="1" applyFill="1" applyBorder="1" applyAlignment="1">
      <alignment horizontal="center"/>
    </xf>
    <xf numFmtId="0" fontId="29" fillId="29" borderId="16" xfId="43" applyFont="1" applyFill="1" applyBorder="1" applyAlignment="1">
      <alignment horizontal="center"/>
    </xf>
    <xf numFmtId="0" fontId="21" fillId="26" borderId="14" xfId="43" applyFont="1" applyFill="1" applyBorder="1" applyAlignment="1">
      <alignment horizontal="center"/>
    </xf>
    <xf numFmtId="0" fontId="21" fillId="0" borderId="35" xfId="44" applyFont="1" applyBorder="1" applyAlignment="1">
      <alignment horizontal="center"/>
    </xf>
    <xf numFmtId="0" fontId="21" fillId="0" borderId="20" xfId="44" applyFont="1" applyBorder="1" applyAlignment="1">
      <alignment horizontal="center"/>
    </xf>
    <xf numFmtId="0" fontId="21" fillId="0" borderId="31" xfId="44" applyFont="1" applyBorder="1" applyAlignment="1">
      <alignment horizontal="center"/>
    </xf>
    <xf numFmtId="0" fontId="21" fillId="0" borderId="12" xfId="44" applyFont="1" applyFill="1" applyBorder="1" applyAlignment="1">
      <alignment horizontal="center"/>
    </xf>
    <xf numFmtId="0" fontId="21" fillId="0" borderId="34" xfId="44" applyFont="1" applyBorder="1" applyAlignment="1">
      <alignment horizontal="center"/>
    </xf>
    <xf numFmtId="0" fontId="21" fillId="0" borderId="74" xfId="44" applyFont="1" applyBorder="1" applyAlignment="1">
      <alignment horizontal="center"/>
    </xf>
    <xf numFmtId="0" fontId="21" fillId="0" borderId="11" xfId="44" applyFont="1" applyFill="1" applyBorder="1" applyAlignment="1">
      <alignment horizontal="center"/>
    </xf>
    <xf numFmtId="0" fontId="21" fillId="0" borderId="33" xfId="44" applyFont="1" applyBorder="1" applyAlignment="1">
      <alignment horizontal="center"/>
    </xf>
    <xf numFmtId="0" fontId="21" fillId="0" borderId="43" xfId="44" applyFont="1" applyBorder="1" applyAlignment="1">
      <alignment horizontal="center"/>
    </xf>
    <xf numFmtId="0" fontId="21" fillId="0" borderId="75" xfId="44" applyFont="1" applyBorder="1" applyAlignment="1">
      <alignment horizontal="center"/>
    </xf>
    <xf numFmtId="0" fontId="21" fillId="0" borderId="23" xfId="44" applyFont="1" applyFill="1" applyBorder="1" applyAlignment="1">
      <alignment horizontal="center"/>
    </xf>
    <xf numFmtId="0" fontId="21" fillId="0" borderId="45" xfId="44" applyFont="1" applyBorder="1" applyAlignment="1">
      <alignment horizontal="center"/>
    </xf>
    <xf numFmtId="0" fontId="21" fillId="0" borderId="48" xfId="44" applyFont="1" applyBorder="1" applyAlignment="1">
      <alignment horizontal="center"/>
    </xf>
    <xf numFmtId="0" fontId="21" fillId="0" borderId="61" xfId="44" applyFont="1" applyFill="1" applyBorder="1" applyAlignment="1">
      <alignment horizontal="center"/>
    </xf>
    <xf numFmtId="0" fontId="21" fillId="0" borderId="54" xfId="44" applyFont="1" applyBorder="1" applyAlignment="1">
      <alignment horizontal="center"/>
    </xf>
    <xf numFmtId="0" fontId="21" fillId="0" borderId="66" xfId="44" applyFont="1" applyBorder="1" applyAlignment="1">
      <alignment horizontal="center"/>
    </xf>
    <xf numFmtId="0" fontId="29" fillId="0" borderId="59" xfId="44" applyFont="1" applyBorder="1" applyAlignment="1">
      <alignment horizontal="center"/>
    </xf>
    <xf numFmtId="0" fontId="29" fillId="0" borderId="36" xfId="44" applyFont="1" applyBorder="1" applyAlignment="1">
      <alignment horizontal="center"/>
    </xf>
    <xf numFmtId="0" fontId="29" fillId="0" borderId="57" xfId="44" applyFont="1" applyBorder="1" applyAlignment="1">
      <alignment horizontal="center"/>
    </xf>
    <xf numFmtId="0" fontId="29" fillId="0" borderId="62" xfId="44" applyFont="1" applyBorder="1" applyAlignment="1">
      <alignment horizontal="center"/>
    </xf>
    <xf numFmtId="0" fontId="40" fillId="0" borderId="11" xfId="44" applyFont="1" applyBorder="1"/>
    <xf numFmtId="0" fontId="40" fillId="0" borderId="31" xfId="44" applyFont="1" applyFill="1" applyBorder="1" applyAlignment="1">
      <alignment horizontal="center"/>
    </xf>
    <xf numFmtId="0" fontId="40" fillId="0" borderId="48" xfId="44" applyFont="1" applyFill="1" applyBorder="1" applyAlignment="1">
      <alignment horizontal="center"/>
    </xf>
    <xf numFmtId="0" fontId="40" fillId="0" borderId="43" xfId="44" applyFont="1" applyFill="1" applyBorder="1" applyAlignment="1">
      <alignment horizontal="center"/>
    </xf>
    <xf numFmtId="0" fontId="29" fillId="29" borderId="32" xfId="1" applyFont="1" applyFill="1" applyBorder="1" applyAlignment="1">
      <alignment horizontal="center" readingOrder="1"/>
    </xf>
    <xf numFmtId="0" fontId="21" fillId="38" borderId="31" xfId="44" applyFont="1" applyFill="1" applyBorder="1" applyAlignment="1">
      <alignment horizontal="center"/>
    </xf>
    <xf numFmtId="0" fontId="29" fillId="38" borderId="36" xfId="44" applyFont="1" applyFill="1" applyBorder="1" applyAlignment="1">
      <alignment horizontal="center"/>
    </xf>
    <xf numFmtId="0" fontId="29" fillId="38" borderId="57" xfId="44" applyFont="1" applyFill="1" applyBorder="1" applyAlignment="1">
      <alignment horizontal="center"/>
    </xf>
    <xf numFmtId="0" fontId="29" fillId="38" borderId="53" xfId="44" applyFont="1" applyFill="1" applyBorder="1" applyAlignment="1">
      <alignment horizontal="center"/>
    </xf>
    <xf numFmtId="0" fontId="21" fillId="38" borderId="12" xfId="44" applyFont="1" applyFill="1" applyBorder="1" applyAlignment="1">
      <alignment horizontal="center"/>
    </xf>
    <xf numFmtId="0" fontId="40" fillId="38" borderId="31" xfId="44" applyFont="1" applyFill="1" applyBorder="1" applyAlignment="1">
      <alignment horizontal="center"/>
    </xf>
    <xf numFmtId="0" fontId="29" fillId="38" borderId="32" xfId="44" applyFont="1" applyFill="1" applyBorder="1" applyAlignment="1">
      <alignment horizontal="center"/>
    </xf>
    <xf numFmtId="0" fontId="29" fillId="38" borderId="22" xfId="44" applyFont="1" applyFill="1" applyBorder="1" applyAlignment="1">
      <alignment horizontal="center"/>
    </xf>
    <xf numFmtId="0" fontId="21" fillId="38" borderId="54" xfId="44" applyFont="1" applyFill="1" applyBorder="1" applyAlignment="1">
      <alignment horizontal="center"/>
    </xf>
    <xf numFmtId="0" fontId="29" fillId="38" borderId="16" xfId="44" applyFont="1" applyFill="1" applyBorder="1" applyAlignment="1">
      <alignment horizontal="center"/>
    </xf>
    <xf numFmtId="0" fontId="29" fillId="32" borderId="22" xfId="44" applyFont="1" applyFill="1" applyBorder="1" applyAlignment="1">
      <alignment horizontal="center"/>
    </xf>
    <xf numFmtId="0" fontId="29" fillId="32" borderId="32" xfId="44" applyFont="1" applyFill="1" applyBorder="1" applyAlignment="1">
      <alignment horizontal="center"/>
    </xf>
    <xf numFmtId="0" fontId="21" fillId="32" borderId="48" xfId="44" applyFont="1" applyFill="1" applyBorder="1" applyAlignment="1">
      <alignment horizontal="center"/>
    </xf>
    <xf numFmtId="0" fontId="30" fillId="29" borderId="61" xfId="43" applyFont="1" applyFill="1" applyBorder="1" applyAlignment="1">
      <alignment horizontal="center"/>
    </xf>
    <xf numFmtId="0" fontId="21" fillId="29" borderId="51" xfId="43" applyFont="1" applyFill="1" applyBorder="1" applyAlignment="1">
      <alignment horizontal="center"/>
    </xf>
    <xf numFmtId="0" fontId="21" fillId="29" borderId="12" xfId="43" applyFont="1" applyFill="1" applyBorder="1" applyAlignment="1">
      <alignment horizontal="center"/>
    </xf>
    <xf numFmtId="0" fontId="29" fillId="33" borderId="44" xfId="43" applyFont="1" applyFill="1" applyBorder="1" applyAlignment="1">
      <alignment horizontal="center"/>
    </xf>
    <xf numFmtId="0" fontId="29" fillId="30" borderId="10" xfId="43" applyFont="1" applyFill="1" applyBorder="1" applyAlignment="1">
      <alignment horizontal="center"/>
    </xf>
    <xf numFmtId="0" fontId="29" fillId="30" borderId="58" xfId="43" applyFont="1" applyFill="1" applyBorder="1" applyAlignment="1">
      <alignment horizontal="center"/>
    </xf>
    <xf numFmtId="0" fontId="30" fillId="30" borderId="58" xfId="43" applyFont="1" applyFill="1" applyBorder="1" applyAlignment="1">
      <alignment horizontal="center"/>
    </xf>
    <xf numFmtId="0" fontId="29" fillId="30" borderId="63" xfId="43" applyFont="1" applyFill="1" applyBorder="1" applyAlignment="1">
      <alignment horizontal="center"/>
    </xf>
    <xf numFmtId="0" fontId="30" fillId="30" borderId="10" xfId="43" applyFont="1" applyFill="1" applyBorder="1" applyAlignment="1">
      <alignment horizontal="center"/>
    </xf>
    <xf numFmtId="0" fontId="1" fillId="33" borderId="68" xfId="1" applyFill="1" applyBorder="1">
      <alignment readingOrder="1"/>
    </xf>
    <xf numFmtId="0" fontId="1" fillId="33" borderId="67" xfId="1" applyFill="1" applyBorder="1">
      <alignment readingOrder="1"/>
    </xf>
    <xf numFmtId="0" fontId="30" fillId="32" borderId="12" xfId="43" applyFont="1" applyFill="1" applyBorder="1" applyAlignment="1">
      <alignment horizontal="center"/>
    </xf>
    <xf numFmtId="0" fontId="29" fillId="32" borderId="62" xfId="43" applyFont="1" applyFill="1" applyBorder="1" applyAlignment="1">
      <alignment horizontal="center"/>
    </xf>
    <xf numFmtId="0" fontId="29" fillId="32" borderId="55" xfId="43" applyFont="1" applyFill="1" applyBorder="1" applyAlignment="1">
      <alignment horizontal="center"/>
    </xf>
    <xf numFmtId="0" fontId="29" fillId="38" borderId="22" xfId="43" applyFont="1" applyFill="1" applyBorder="1" applyAlignment="1">
      <alignment horizontal="center"/>
    </xf>
    <xf numFmtId="0" fontId="30" fillId="38" borderId="48" xfId="43" applyFont="1" applyFill="1" applyBorder="1" applyAlignment="1">
      <alignment horizontal="center"/>
    </xf>
    <xf numFmtId="0" fontId="30" fillId="38" borderId="51" xfId="43" applyFont="1" applyFill="1" applyBorder="1" applyAlignment="1">
      <alignment horizontal="center"/>
    </xf>
    <xf numFmtId="0" fontId="29" fillId="44" borderId="50" xfId="43" applyFont="1" applyFill="1" applyBorder="1" applyAlignment="1">
      <alignment horizontal="center"/>
    </xf>
    <xf numFmtId="0" fontId="29" fillId="44" borderId="36" xfId="43" applyFont="1" applyFill="1" applyBorder="1" applyAlignment="1">
      <alignment horizontal="center"/>
    </xf>
    <xf numFmtId="0" fontId="29" fillId="44" borderId="57" xfId="43" applyFont="1" applyFill="1" applyBorder="1" applyAlignment="1">
      <alignment horizontal="center"/>
    </xf>
    <xf numFmtId="0" fontId="29" fillId="29" borderId="22" xfId="43" applyFont="1" applyFill="1" applyBorder="1" applyAlignment="1">
      <alignment horizontal="center"/>
    </xf>
    <xf numFmtId="0" fontId="29" fillId="29" borderId="10" xfId="43" applyFont="1" applyFill="1" applyBorder="1" applyAlignment="1">
      <alignment horizontal="center"/>
    </xf>
    <xf numFmtId="0" fontId="29" fillId="30" borderId="18" xfId="43" applyFont="1" applyFill="1" applyBorder="1" applyAlignment="1">
      <alignment horizontal="center"/>
    </xf>
    <xf numFmtId="0" fontId="29" fillId="30" borderId="53" xfId="43" applyFont="1" applyFill="1" applyBorder="1" applyAlignment="1">
      <alignment horizontal="center"/>
    </xf>
    <xf numFmtId="0" fontId="30" fillId="29" borderId="18" xfId="43" applyFont="1" applyFill="1" applyBorder="1" applyAlignment="1">
      <alignment horizontal="center"/>
    </xf>
    <xf numFmtId="0" fontId="29" fillId="30" borderId="62" xfId="43" applyFont="1" applyFill="1" applyBorder="1" applyAlignment="1">
      <alignment horizontal="center"/>
    </xf>
    <xf numFmtId="0" fontId="29" fillId="30" borderId="16" xfId="43" applyFont="1" applyFill="1" applyBorder="1" applyAlignment="1">
      <alignment horizontal="center"/>
    </xf>
    <xf numFmtId="0" fontId="30" fillId="30" borderId="61" xfId="43" applyFont="1" applyFill="1" applyBorder="1" applyAlignment="1">
      <alignment horizontal="center"/>
    </xf>
    <xf numFmtId="0" fontId="21" fillId="29" borderId="43" xfId="43" applyFont="1" applyFill="1" applyBorder="1" applyAlignment="1">
      <alignment horizontal="center"/>
    </xf>
    <xf numFmtId="0" fontId="21" fillId="29" borderId="35" xfId="43" applyFont="1" applyFill="1" applyBorder="1" applyAlignment="1">
      <alignment horizontal="center"/>
    </xf>
    <xf numFmtId="0" fontId="20" fillId="26" borderId="30" xfId="1" applyFont="1" applyFill="1" applyBorder="1" applyAlignment="1">
      <alignment horizontal="center" readingOrder="1"/>
    </xf>
    <xf numFmtId="0" fontId="46" fillId="41" borderId="59" xfId="1" applyFont="1" applyFill="1" applyBorder="1" applyAlignment="1">
      <alignment horizontal="center" readingOrder="1"/>
    </xf>
    <xf numFmtId="0" fontId="46" fillId="41" borderId="36" xfId="1" applyFont="1" applyFill="1" applyBorder="1" applyAlignment="1">
      <alignment horizontal="center" readingOrder="1"/>
    </xf>
    <xf numFmtId="0" fontId="46" fillId="41" borderId="62" xfId="1" applyFont="1" applyFill="1" applyBorder="1" applyAlignment="1">
      <alignment horizontal="center" readingOrder="1"/>
    </xf>
    <xf numFmtId="0" fontId="46" fillId="40" borderId="28" xfId="1" applyFont="1" applyFill="1" applyBorder="1" applyAlignment="1">
      <alignment horizontal="center" readingOrder="1"/>
    </xf>
    <xf numFmtId="0" fontId="46" fillId="40" borderId="29" xfId="1" applyFont="1" applyFill="1" applyBorder="1" applyAlignment="1">
      <alignment horizontal="center" readingOrder="1"/>
    </xf>
    <xf numFmtId="0" fontId="46" fillId="40" borderId="42" xfId="1" applyFont="1" applyFill="1" applyBorder="1" applyAlignment="1">
      <alignment horizontal="center" readingOrder="1"/>
    </xf>
    <xf numFmtId="0" fontId="46" fillId="41" borderId="55" xfId="1" applyFont="1" applyFill="1" applyBorder="1" applyAlignment="1">
      <alignment horizontal="center" readingOrder="1"/>
    </xf>
    <xf numFmtId="0" fontId="46" fillId="40" borderId="64" xfId="1" applyFont="1" applyFill="1" applyBorder="1" applyAlignment="1">
      <alignment horizontal="center" readingOrder="1"/>
    </xf>
    <xf numFmtId="0" fontId="46" fillId="41" borderId="57" xfId="1" applyFont="1" applyFill="1" applyBorder="1" applyAlignment="1">
      <alignment horizontal="center" readingOrder="1"/>
    </xf>
    <xf numFmtId="0" fontId="46" fillId="40" borderId="60" xfId="1" applyFont="1" applyFill="1" applyBorder="1" applyAlignment="1">
      <alignment horizontal="center" readingOrder="1"/>
    </xf>
    <xf numFmtId="0" fontId="31" fillId="43" borderId="28" xfId="1" applyFont="1" applyFill="1" applyBorder="1" applyAlignment="1">
      <alignment horizontal="center" readingOrder="1"/>
    </xf>
    <xf numFmtId="0" fontId="31" fillId="43" borderId="42" xfId="1" applyFont="1" applyFill="1" applyBorder="1" applyAlignment="1">
      <alignment horizontal="center" readingOrder="1"/>
    </xf>
    <xf numFmtId="0" fontId="44" fillId="35" borderId="30" xfId="43" applyFont="1" applyFill="1" applyBorder="1" applyAlignment="1">
      <alignment horizontal="center"/>
    </xf>
    <xf numFmtId="0" fontId="46" fillId="0" borderId="0" xfId="1" applyFont="1" applyFill="1" applyBorder="1" applyAlignment="1">
      <alignment horizontal="center" readingOrder="1"/>
    </xf>
    <xf numFmtId="0" fontId="46" fillId="24" borderId="82" xfId="1" applyFont="1" applyFill="1" applyBorder="1" applyAlignment="1">
      <alignment horizontal="center" readingOrder="1"/>
    </xf>
    <xf numFmtId="0" fontId="46" fillId="24" borderId="67" xfId="1" applyFont="1" applyFill="1" applyBorder="1" applyAlignment="1">
      <alignment horizontal="center" readingOrder="1"/>
    </xf>
    <xf numFmtId="0" fontId="46" fillId="24" borderId="52" xfId="1" applyFont="1" applyFill="1" applyBorder="1" applyAlignment="1">
      <alignment horizontal="center" readingOrder="1"/>
    </xf>
    <xf numFmtId="0" fontId="46" fillId="35" borderId="13" xfId="1" applyFont="1" applyFill="1" applyBorder="1" applyAlignment="1">
      <alignment horizontal="center" readingOrder="1"/>
    </xf>
    <xf numFmtId="0" fontId="47" fillId="42" borderId="60" xfId="1" applyFont="1" applyFill="1" applyBorder="1" applyAlignment="1">
      <alignment horizontal="center" readingOrder="1"/>
    </xf>
    <xf numFmtId="0" fontId="47" fillId="42" borderId="29" xfId="1" applyFont="1" applyFill="1" applyBorder="1" applyAlignment="1">
      <alignment horizontal="center" readingOrder="1"/>
    </xf>
    <xf numFmtId="0" fontId="47" fillId="42" borderId="42" xfId="1" applyFont="1" applyFill="1" applyBorder="1" applyAlignment="1">
      <alignment horizontal="center" readingOrder="1"/>
    </xf>
    <xf numFmtId="0" fontId="47" fillId="0" borderId="0" xfId="1" applyFont="1" applyFill="1" applyBorder="1" applyAlignment="1">
      <alignment horizontal="center" readingOrder="1"/>
    </xf>
    <xf numFmtId="0" fontId="47" fillId="32" borderId="38" xfId="1" applyFont="1" applyFill="1" applyBorder="1" applyAlignment="1">
      <alignment horizontal="center" readingOrder="1"/>
    </xf>
    <xf numFmtId="0" fontId="47" fillId="32" borderId="77" xfId="1" applyFont="1" applyFill="1" applyBorder="1" applyAlignment="1">
      <alignment horizontal="center" readingOrder="1"/>
    </xf>
    <xf numFmtId="0" fontId="47" fillId="32" borderId="64" xfId="1" applyFont="1" applyFill="1" applyBorder="1" applyAlignment="1">
      <alignment horizontal="center" readingOrder="1"/>
    </xf>
    <xf numFmtId="0" fontId="47" fillId="32" borderId="25" xfId="1" applyFont="1" applyFill="1" applyBorder="1" applyAlignment="1">
      <alignment horizontal="center" readingOrder="1"/>
    </xf>
    <xf numFmtId="0" fontId="47" fillId="28" borderId="38" xfId="1" applyFont="1" applyFill="1" applyBorder="1" applyAlignment="1">
      <alignment horizontal="center" readingOrder="1"/>
    </xf>
    <xf numFmtId="0" fontId="47" fillId="28" borderId="77" xfId="1" applyFont="1" applyFill="1" applyBorder="1" applyAlignment="1">
      <alignment horizontal="center" readingOrder="1"/>
    </xf>
    <xf numFmtId="0" fontId="47" fillId="28" borderId="64" xfId="1" applyFont="1" applyFill="1" applyBorder="1" applyAlignment="1">
      <alignment horizontal="center" readingOrder="1"/>
    </xf>
    <xf numFmtId="0" fontId="47" fillId="28" borderId="25" xfId="1" applyFont="1" applyFill="1" applyBorder="1" applyAlignment="1">
      <alignment horizontal="center" readingOrder="1"/>
    </xf>
    <xf numFmtId="0" fontId="47" fillId="33" borderId="38" xfId="1" applyFont="1" applyFill="1" applyBorder="1" applyAlignment="1">
      <alignment horizontal="center" readingOrder="1"/>
    </xf>
    <xf numFmtId="0" fontId="47" fillId="33" borderId="77" xfId="1" applyFont="1" applyFill="1" applyBorder="1" applyAlignment="1">
      <alignment horizontal="center" readingOrder="1"/>
    </xf>
    <xf numFmtId="0" fontId="47" fillId="33" borderId="64" xfId="1" applyFont="1" applyFill="1" applyBorder="1" applyAlignment="1">
      <alignment horizontal="center" readingOrder="1"/>
    </xf>
    <xf numFmtId="0" fontId="47" fillId="33" borderId="25" xfId="1" applyFont="1" applyFill="1" applyBorder="1" applyAlignment="1">
      <alignment horizontal="center" readingOrder="1"/>
    </xf>
    <xf numFmtId="0" fontId="42" fillId="0" borderId="0" xfId="1" applyFont="1" applyFill="1" applyBorder="1" applyAlignment="1">
      <alignment horizontal="center" readingOrder="1"/>
    </xf>
    <xf numFmtId="0" fontId="42" fillId="24" borderId="76" xfId="1" applyFont="1" applyFill="1" applyBorder="1" applyAlignment="1">
      <alignment horizontal="center" readingOrder="1"/>
    </xf>
    <xf numFmtId="0" fontId="42" fillId="24" borderId="68" xfId="1" applyFont="1" applyFill="1" applyBorder="1" applyAlignment="1">
      <alignment horizontal="center" readingOrder="1"/>
    </xf>
    <xf numFmtId="0" fontId="42" fillId="24" borderId="55" xfId="1" applyFont="1" applyFill="1" applyBorder="1" applyAlignment="1">
      <alignment horizontal="center" readingOrder="1"/>
    </xf>
    <xf numFmtId="0" fontId="42" fillId="35" borderId="49" xfId="1" applyFont="1" applyFill="1" applyBorder="1" applyAlignment="1">
      <alignment horizontal="center" readingOrder="1"/>
    </xf>
    <xf numFmtId="0" fontId="47" fillId="43" borderId="28" xfId="1" applyFont="1" applyFill="1" applyBorder="1" applyAlignment="1">
      <alignment horizontal="center" readingOrder="1"/>
    </xf>
    <xf numFmtId="0" fontId="47" fillId="43" borderId="29" xfId="1" applyFont="1" applyFill="1" applyBorder="1" applyAlignment="1">
      <alignment horizontal="center" readingOrder="1"/>
    </xf>
    <xf numFmtId="0" fontId="47" fillId="29" borderId="60" xfId="1" applyFont="1" applyFill="1" applyBorder="1" applyAlignment="1">
      <alignment horizontal="center" readingOrder="1"/>
    </xf>
    <xf numFmtId="0" fontId="47" fillId="29" borderId="29" xfId="1" applyFont="1" applyFill="1" applyBorder="1" applyAlignment="1">
      <alignment horizontal="center" readingOrder="1"/>
    </xf>
    <xf numFmtId="0" fontId="47" fillId="43" borderId="64" xfId="1" applyFont="1" applyFill="1" applyBorder="1" applyAlignment="1">
      <alignment horizontal="center" readingOrder="1"/>
    </xf>
    <xf numFmtId="0" fontId="47" fillId="29" borderId="42" xfId="1" applyFont="1" applyFill="1" applyBorder="1" applyAlignment="1">
      <alignment horizontal="center" readingOrder="1"/>
    </xf>
    <xf numFmtId="0" fontId="31" fillId="43" borderId="47" xfId="1" applyFont="1" applyFill="1" applyBorder="1" applyAlignment="1">
      <alignment horizontal="center" readingOrder="1"/>
    </xf>
    <xf numFmtId="0" fontId="31" fillId="43" borderId="85" xfId="1" applyFont="1" applyFill="1" applyBorder="1" applyAlignment="1">
      <alignment horizontal="center" readingOrder="1"/>
    </xf>
    <xf numFmtId="0" fontId="31" fillId="43" borderId="50" xfId="1" applyFont="1" applyFill="1" applyBorder="1" applyAlignment="1">
      <alignment horizontal="center" readingOrder="1"/>
    </xf>
    <xf numFmtId="0" fontId="31" fillId="35" borderId="26" xfId="1" applyFont="1" applyFill="1" applyBorder="1" applyAlignment="1">
      <alignment horizontal="center" readingOrder="1"/>
    </xf>
    <xf numFmtId="0" fontId="20" fillId="35" borderId="25" xfId="44" applyFont="1" applyFill="1" applyBorder="1" applyAlignment="1">
      <alignment horizontal="right"/>
    </xf>
    <xf numFmtId="0" fontId="20" fillId="35" borderId="30" xfId="43" applyFont="1" applyFill="1" applyBorder="1" applyAlignment="1">
      <alignment horizontal="right"/>
    </xf>
    <xf numFmtId="164" fontId="1" fillId="0" borderId="0" xfId="44" applyNumberFormat="1" applyFont="1" applyFill="1" applyBorder="1" applyAlignment="1">
      <alignment horizontal="left"/>
    </xf>
    <xf numFmtId="0" fontId="30" fillId="0" borderId="0" xfId="43" applyFont="1" applyFill="1" applyBorder="1" applyAlignment="1">
      <alignment horizontal="center" vertical="center" wrapText="1"/>
    </xf>
    <xf numFmtId="0" fontId="29" fillId="0" borderId="0" xfId="43" applyFont="1" applyFill="1" applyBorder="1" applyAlignment="1">
      <alignment horizontal="center" vertical="center" wrapText="1"/>
    </xf>
    <xf numFmtId="0" fontId="46" fillId="24" borderId="89" xfId="1" applyFont="1" applyFill="1" applyBorder="1" applyAlignment="1">
      <alignment horizontal="center" readingOrder="1"/>
    </xf>
    <xf numFmtId="0" fontId="46" fillId="24" borderId="86" xfId="1" applyFont="1" applyFill="1" applyBorder="1" applyAlignment="1">
      <alignment horizontal="center" readingOrder="1"/>
    </xf>
    <xf numFmtId="0" fontId="46" fillId="35" borderId="27" xfId="1" applyFont="1" applyFill="1" applyBorder="1" applyAlignment="1">
      <alignment horizontal="center" readingOrder="1"/>
    </xf>
    <xf numFmtId="0" fontId="47" fillId="36" borderId="38" xfId="1" applyFont="1" applyFill="1" applyBorder="1" applyAlignment="1">
      <alignment horizontal="center" readingOrder="1"/>
    </xf>
    <xf numFmtId="0" fontId="47" fillId="36" borderId="77" xfId="1" applyFont="1" applyFill="1" applyBorder="1" applyAlignment="1">
      <alignment horizontal="center" readingOrder="1"/>
    </xf>
    <xf numFmtId="0" fontId="47" fillId="36" borderId="25" xfId="1" applyFont="1" applyFill="1" applyBorder="1" applyAlignment="1">
      <alignment horizontal="center" readingOrder="1"/>
    </xf>
    <xf numFmtId="0" fontId="31" fillId="43" borderId="38" xfId="1" applyFont="1" applyFill="1" applyBorder="1" applyAlignment="1">
      <alignment horizontal="center" readingOrder="1"/>
    </xf>
    <xf numFmtId="0" fontId="31" fillId="43" borderId="77" xfId="1" applyFont="1" applyFill="1" applyBorder="1" applyAlignment="1">
      <alignment horizontal="center" readingOrder="1"/>
    </xf>
    <xf numFmtId="0" fontId="31" fillId="35" borderId="25" xfId="1" applyFont="1" applyFill="1" applyBorder="1" applyAlignment="1">
      <alignment horizontal="center" readingOrder="1"/>
    </xf>
    <xf numFmtId="0" fontId="45" fillId="37" borderId="0" xfId="1" applyFont="1" applyFill="1" applyBorder="1" applyAlignment="1">
      <alignment horizontal="center" vertical="center" readingOrder="1"/>
    </xf>
    <xf numFmtId="0" fontId="30" fillId="39" borderId="61" xfId="1" applyFont="1" applyFill="1" applyBorder="1" applyAlignment="1">
      <alignment horizontal="center" readingOrder="1"/>
    </xf>
    <xf numFmtId="0" fontId="29" fillId="39" borderId="57" xfId="1" applyFont="1" applyFill="1" applyBorder="1" applyAlignment="1">
      <alignment horizontal="center" readingOrder="1"/>
    </xf>
    <xf numFmtId="0" fontId="39" fillId="35" borderId="34" xfId="1" applyFont="1" applyFill="1" applyBorder="1" applyAlignment="1">
      <alignment horizontal="center" readingOrder="1"/>
    </xf>
    <xf numFmtId="0" fontId="39" fillId="35" borderId="48" xfId="1" applyFont="1" applyFill="1" applyBorder="1" applyAlignment="1">
      <alignment horizontal="center" readingOrder="1"/>
    </xf>
    <xf numFmtId="0" fontId="39" fillId="35" borderId="31" xfId="1" applyFont="1" applyFill="1" applyBorder="1" applyAlignment="1">
      <alignment horizontal="center" readingOrder="1"/>
    </xf>
    <xf numFmtId="0" fontId="39" fillId="35" borderId="43" xfId="1" applyFont="1" applyFill="1" applyBorder="1" applyAlignment="1">
      <alignment horizontal="center" readingOrder="1"/>
    </xf>
    <xf numFmtId="0" fontId="45" fillId="0" borderId="0" xfId="1" applyFont="1" applyFill="1" applyBorder="1" applyAlignment="1">
      <alignment horizontal="center" vertical="center" readingOrder="1"/>
    </xf>
    <xf numFmtId="0" fontId="2" fillId="0" borderId="0" xfId="1" applyFont="1" applyFill="1" applyBorder="1" applyAlignment="1">
      <alignment horizontal="center" readingOrder="1"/>
    </xf>
    <xf numFmtId="0" fontId="32" fillId="34" borderId="25" xfId="43" applyFont="1" applyFill="1" applyBorder="1" applyAlignment="1">
      <alignment horizontal="center" vertical="center" wrapText="1"/>
    </xf>
    <xf numFmtId="0" fontId="32" fillId="34" borderId="28" xfId="43" applyFont="1" applyFill="1" applyBorder="1" applyAlignment="1">
      <alignment horizontal="center" vertical="center" wrapText="1"/>
    </xf>
    <xf numFmtId="0" fontId="20" fillId="35" borderId="33" xfId="43" applyFont="1" applyFill="1" applyBorder="1" applyAlignment="1">
      <alignment horizontal="center" vertical="center" wrapText="1"/>
    </xf>
    <xf numFmtId="0" fontId="20" fillId="35" borderId="74" xfId="43" applyFont="1" applyFill="1" applyBorder="1" applyAlignment="1">
      <alignment horizontal="center" vertical="center" wrapText="1"/>
    </xf>
    <xf numFmtId="0" fontId="20" fillId="35" borderId="46" xfId="43" applyFont="1" applyFill="1" applyBorder="1" applyAlignment="1">
      <alignment horizontal="center" vertical="center" wrapText="1"/>
    </xf>
    <xf numFmtId="0" fontId="20" fillId="35" borderId="34" xfId="43" applyFont="1" applyFill="1" applyBorder="1" applyAlignment="1">
      <alignment horizontal="center" vertical="center" wrapText="1"/>
    </xf>
    <xf numFmtId="0" fontId="20" fillId="35" borderId="59" xfId="43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 readingOrder="1"/>
    </xf>
    <xf numFmtId="0" fontId="2" fillId="26" borderId="14" xfId="1" applyFont="1" applyFill="1" applyBorder="1" applyAlignment="1">
      <alignment horizontal="center" readingOrder="1"/>
    </xf>
    <xf numFmtId="0" fontId="2" fillId="26" borderId="15" xfId="1" applyFont="1" applyFill="1" applyBorder="1" applyAlignment="1">
      <alignment horizontal="center" readingOrder="1"/>
    </xf>
    <xf numFmtId="0" fontId="2" fillId="26" borderId="49" xfId="1" applyFont="1" applyFill="1" applyBorder="1" applyAlignment="1">
      <alignment horizontal="center" readingOrder="1"/>
    </xf>
    <xf numFmtId="0" fontId="2" fillId="26" borderId="75" xfId="1" applyFont="1" applyFill="1" applyBorder="1" applyAlignment="1">
      <alignment horizontal="center" readingOrder="1"/>
    </xf>
    <xf numFmtId="0" fontId="2" fillId="26" borderId="62" xfId="1" applyFont="1" applyFill="1" applyBorder="1" applyAlignment="1">
      <alignment horizontal="center" readingOrder="1"/>
    </xf>
    <xf numFmtId="0" fontId="37" fillId="34" borderId="26" xfId="1" applyFont="1" applyFill="1" applyBorder="1" applyAlignment="1">
      <alignment horizontal="center" readingOrder="1"/>
    </xf>
    <xf numFmtId="0" fontId="2" fillId="26" borderId="19" xfId="1" applyFont="1" applyFill="1" applyBorder="1" applyAlignment="1">
      <alignment horizontal="center" readingOrder="1"/>
    </xf>
    <xf numFmtId="0" fontId="1" fillId="35" borderId="61" xfId="43" applyFont="1" applyFill="1" applyBorder="1" applyAlignment="1">
      <alignment horizontal="center" vertical="center"/>
    </xf>
    <xf numFmtId="0" fontId="1" fillId="35" borderId="71" xfId="1" applyFont="1" applyFill="1" applyBorder="1" applyAlignment="1">
      <alignment horizontal="center" readingOrder="1"/>
    </xf>
    <xf numFmtId="0" fontId="1" fillId="35" borderId="40" xfId="1" applyFont="1" applyFill="1" applyBorder="1" applyAlignment="1">
      <alignment horizontal="center" readingOrder="1"/>
    </xf>
    <xf numFmtId="0" fontId="20" fillId="35" borderId="74" xfId="43" applyFont="1" applyFill="1" applyBorder="1" applyAlignment="1">
      <alignment horizontal="center" vertical="center"/>
    </xf>
    <xf numFmtId="0" fontId="28" fillId="31" borderId="25" xfId="43" applyFont="1" applyFill="1" applyBorder="1" applyAlignment="1">
      <alignment horizontal="center" vertical="center" wrapText="1"/>
    </xf>
    <xf numFmtId="0" fontId="20" fillId="33" borderId="25" xfId="43" applyFont="1" applyFill="1" applyBorder="1" applyAlignment="1">
      <alignment horizontal="center" vertical="center" wrapText="1"/>
    </xf>
    <xf numFmtId="0" fontId="20" fillId="33" borderId="28" xfId="43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readingOrder="1"/>
    </xf>
    <xf numFmtId="0" fontId="20" fillId="32" borderId="28" xfId="43" applyFont="1" applyFill="1" applyBorder="1" applyAlignment="1">
      <alignment horizontal="center" vertical="center" wrapText="1"/>
    </xf>
    <xf numFmtId="0" fontId="2" fillId="25" borderId="78" xfId="1" applyFont="1" applyFill="1" applyBorder="1" applyAlignment="1">
      <alignment horizontal="center" readingOrder="1"/>
    </xf>
    <xf numFmtId="0" fontId="1" fillId="25" borderId="78" xfId="1" applyFill="1" applyBorder="1" applyAlignment="1">
      <alignment horizontal="center" readingOrder="1"/>
    </xf>
    <xf numFmtId="0" fontId="1" fillId="25" borderId="76" xfId="1" applyFill="1" applyBorder="1" applyAlignment="1">
      <alignment horizontal="center" readingOrder="1"/>
    </xf>
    <xf numFmtId="0" fontId="2" fillId="25" borderId="21" xfId="1" applyFont="1" applyFill="1" applyBorder="1" applyAlignment="1">
      <alignment horizontal="center" readingOrder="1"/>
    </xf>
    <xf numFmtId="0" fontId="1" fillId="25" borderId="21" xfId="1" applyFill="1" applyBorder="1" applyAlignment="1">
      <alignment horizontal="center" readingOrder="1"/>
    </xf>
    <xf numFmtId="0" fontId="1" fillId="25" borderId="68" xfId="1" applyFill="1" applyBorder="1" applyAlignment="1">
      <alignment horizontal="center" readingOrder="1"/>
    </xf>
    <xf numFmtId="0" fontId="2" fillId="25" borderId="65" xfId="1" applyFont="1" applyFill="1" applyBorder="1" applyAlignment="1">
      <alignment horizontal="center" readingOrder="1"/>
    </xf>
    <xf numFmtId="0" fontId="1" fillId="25" borderId="65" xfId="1" applyFill="1" applyBorder="1" applyAlignment="1">
      <alignment horizontal="center" readingOrder="1"/>
    </xf>
    <xf numFmtId="0" fontId="1" fillId="25" borderId="55" xfId="1" applyFill="1" applyBorder="1" applyAlignment="1">
      <alignment horizontal="center" readingOrder="1"/>
    </xf>
    <xf numFmtId="0" fontId="2" fillId="25" borderId="15" xfId="1" applyFont="1" applyFill="1" applyBorder="1" applyAlignment="1">
      <alignment horizontal="center" readingOrder="1"/>
    </xf>
    <xf numFmtId="0" fontId="2" fillId="25" borderId="49" xfId="1" applyFont="1" applyFill="1" applyBorder="1" applyAlignment="1">
      <alignment horizontal="center" readingOrder="1"/>
    </xf>
    <xf numFmtId="0" fontId="1" fillId="25" borderId="82" xfId="1" applyFill="1" applyBorder="1" applyAlignment="1">
      <alignment horizontal="center" readingOrder="1"/>
    </xf>
    <xf numFmtId="0" fontId="1" fillId="25" borderId="67" xfId="1" applyFill="1" applyBorder="1" applyAlignment="1">
      <alignment horizontal="center" readingOrder="1"/>
    </xf>
    <xf numFmtId="0" fontId="1" fillId="25" borderId="52" xfId="1" applyFill="1" applyBorder="1" applyAlignment="1">
      <alignment horizontal="center" readingOrder="1"/>
    </xf>
    <xf numFmtId="0" fontId="2" fillId="25" borderId="13" xfId="1" applyFont="1" applyFill="1" applyBorder="1" applyAlignment="1">
      <alignment horizontal="center" readingOrder="1"/>
    </xf>
    <xf numFmtId="0" fontId="2" fillId="0" borderId="69" xfId="1" applyFont="1" applyFill="1" applyBorder="1" applyAlignment="1">
      <alignment horizontal="center" readingOrder="1"/>
    </xf>
    <xf numFmtId="0" fontId="2" fillId="25" borderId="82" xfId="1" applyFont="1" applyFill="1" applyBorder="1" applyAlignment="1">
      <alignment horizontal="center" readingOrder="1"/>
    </xf>
    <xf numFmtId="0" fontId="2" fillId="25" borderId="67" xfId="1" applyFont="1" applyFill="1" applyBorder="1" applyAlignment="1">
      <alignment horizontal="center" readingOrder="1"/>
    </xf>
    <xf numFmtId="0" fontId="2" fillId="25" borderId="52" xfId="1" applyFont="1" applyFill="1" applyBorder="1" applyAlignment="1">
      <alignment horizontal="center" readingOrder="1"/>
    </xf>
    <xf numFmtId="0" fontId="2" fillId="25" borderId="73" xfId="1" applyFont="1" applyFill="1" applyBorder="1" applyAlignment="1">
      <alignment horizontal="center" readingOrder="1"/>
    </xf>
    <xf numFmtId="0" fontId="2" fillId="25" borderId="41" xfId="1" applyFont="1" applyFill="1" applyBorder="1" applyAlignment="1">
      <alignment horizontal="center" readingOrder="1"/>
    </xf>
    <xf numFmtId="0" fontId="2" fillId="25" borderId="70" xfId="1" applyFont="1" applyFill="1" applyBorder="1" applyAlignment="1">
      <alignment horizontal="center" readingOrder="1"/>
    </xf>
    <xf numFmtId="0" fontId="2" fillId="25" borderId="79" xfId="1" applyFont="1" applyFill="1" applyBorder="1" applyAlignment="1">
      <alignment horizontal="center" readingOrder="1"/>
    </xf>
    <xf numFmtId="0" fontId="2" fillId="25" borderId="43" xfId="1" applyFont="1" applyFill="1" applyBorder="1" applyAlignment="1">
      <alignment horizontal="center" readingOrder="1"/>
    </xf>
    <xf numFmtId="0" fontId="2" fillId="25" borderId="75" xfId="1" applyFont="1" applyFill="1" applyBorder="1" applyAlignment="1">
      <alignment horizontal="center" readingOrder="1"/>
    </xf>
    <xf numFmtId="0" fontId="2" fillId="26" borderId="44" xfId="1" applyFont="1" applyFill="1" applyBorder="1" applyAlignment="1">
      <alignment horizontal="center" readingOrder="1"/>
    </xf>
    <xf numFmtId="0" fontId="37" fillId="31" borderId="21" xfId="1" applyFont="1" applyFill="1" applyBorder="1" applyAlignment="1">
      <alignment horizontal="center" readingOrder="1"/>
    </xf>
    <xf numFmtId="0" fontId="37" fillId="31" borderId="84" xfId="1" applyFont="1" applyFill="1" applyBorder="1" applyAlignment="1">
      <alignment horizontal="center" readingOrder="1"/>
    </xf>
    <xf numFmtId="0" fontId="1" fillId="32" borderId="84" xfId="1" applyFont="1" applyFill="1" applyBorder="1" applyAlignment="1">
      <alignment horizontal="center" readingOrder="1"/>
    </xf>
    <xf numFmtId="0" fontId="32" fillId="31" borderId="25" xfId="43" applyFont="1" applyFill="1" applyBorder="1" applyAlignment="1">
      <alignment horizontal="center" vertical="center" wrapText="1"/>
    </xf>
    <xf numFmtId="0" fontId="37" fillId="31" borderId="60" xfId="1" applyFont="1" applyFill="1" applyBorder="1" applyAlignment="1">
      <alignment horizontal="center" readingOrder="1"/>
    </xf>
    <xf numFmtId="0" fontId="47" fillId="33" borderId="21" xfId="1" applyFont="1" applyFill="1" applyBorder="1" applyAlignment="1">
      <alignment horizontal="center" readingOrder="1"/>
    </xf>
    <xf numFmtId="0" fontId="46" fillId="24" borderId="41" xfId="1" applyFont="1" applyFill="1" applyBorder="1" applyAlignment="1">
      <alignment horizontal="center" readingOrder="1"/>
    </xf>
    <xf numFmtId="0" fontId="20" fillId="0" borderId="0" xfId="44" applyFont="1" applyFill="1" applyBorder="1" applyAlignment="1">
      <alignment vertical="center" wrapText="1"/>
    </xf>
    <xf numFmtId="0" fontId="31" fillId="43" borderId="25" xfId="1" applyFont="1" applyFill="1" applyBorder="1" applyAlignment="1">
      <alignment horizontal="center" readingOrder="1"/>
    </xf>
    <xf numFmtId="0" fontId="31" fillId="0" borderId="0" xfId="43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readingOrder="1"/>
    </xf>
    <xf numFmtId="0" fontId="1" fillId="45" borderId="77" xfId="1" applyFont="1" applyFill="1" applyBorder="1" applyAlignment="1">
      <alignment horizontal="center" readingOrder="1"/>
    </xf>
    <xf numFmtId="0" fontId="1" fillId="45" borderId="84" xfId="1" applyFont="1" applyFill="1" applyBorder="1" applyAlignment="1">
      <alignment horizontal="center" readingOrder="1"/>
    </xf>
    <xf numFmtId="0" fontId="1" fillId="45" borderId="25" xfId="1" applyFont="1" applyFill="1" applyBorder="1" applyAlignment="1">
      <alignment horizontal="center" readingOrder="1"/>
    </xf>
    <xf numFmtId="0" fontId="37" fillId="31" borderId="75" xfId="1" applyFont="1" applyFill="1" applyBorder="1" applyAlignment="1">
      <alignment horizontal="center" readingOrder="1"/>
    </xf>
    <xf numFmtId="0" fontId="46" fillId="26" borderId="14" xfId="1" applyFont="1" applyFill="1" applyBorder="1" applyAlignment="1">
      <alignment horizontal="center" readingOrder="1"/>
    </xf>
    <xf numFmtId="0" fontId="42" fillId="26" borderId="49" xfId="1" applyFont="1" applyFill="1" applyBorder="1" applyAlignment="1">
      <alignment horizontal="center" readingOrder="1"/>
    </xf>
    <xf numFmtId="0" fontId="46" fillId="24" borderId="73" xfId="1" applyFont="1" applyFill="1" applyBorder="1" applyAlignment="1">
      <alignment horizontal="center" readingOrder="1"/>
    </xf>
    <xf numFmtId="0" fontId="37" fillId="31" borderId="78" xfId="1" applyFont="1" applyFill="1" applyBorder="1" applyAlignment="1">
      <alignment horizontal="center" readingOrder="1"/>
    </xf>
    <xf numFmtId="0" fontId="47" fillId="33" borderId="78" xfId="1" applyFont="1" applyFill="1" applyBorder="1" applyAlignment="1">
      <alignment horizontal="center" readingOrder="1"/>
    </xf>
    <xf numFmtId="0" fontId="46" fillId="24" borderId="70" xfId="1" applyFont="1" applyFill="1" applyBorder="1" applyAlignment="1">
      <alignment horizontal="center" readingOrder="1"/>
    </xf>
    <xf numFmtId="0" fontId="37" fillId="31" borderId="79" xfId="1" applyFont="1" applyFill="1" applyBorder="1" applyAlignment="1">
      <alignment horizontal="center" readingOrder="1"/>
    </xf>
    <xf numFmtId="0" fontId="47" fillId="33" borderId="79" xfId="1" applyFont="1" applyFill="1" applyBorder="1" applyAlignment="1">
      <alignment horizontal="center" readingOrder="1"/>
    </xf>
    <xf numFmtId="0" fontId="42" fillId="24" borderId="80" xfId="1" applyFont="1" applyFill="1" applyBorder="1" applyAlignment="1">
      <alignment horizontal="center" readingOrder="1"/>
    </xf>
    <xf numFmtId="0" fontId="46" fillId="24" borderId="83" xfId="1" applyFont="1" applyFill="1" applyBorder="1" applyAlignment="1">
      <alignment horizontal="center" readingOrder="1"/>
    </xf>
    <xf numFmtId="0" fontId="37" fillId="34" borderId="84" xfId="1" applyFont="1" applyFill="1" applyBorder="1" applyAlignment="1">
      <alignment horizontal="center" readingOrder="1"/>
    </xf>
    <xf numFmtId="0" fontId="47" fillId="33" borderId="84" xfId="1" applyFont="1" applyFill="1" applyBorder="1" applyAlignment="1">
      <alignment horizontal="center" readingOrder="1"/>
    </xf>
    <xf numFmtId="0" fontId="46" fillId="26" borderId="13" xfId="1" applyFont="1" applyFill="1" applyBorder="1" applyAlignment="1">
      <alignment horizontal="center" readingOrder="1"/>
    </xf>
    <xf numFmtId="0" fontId="41" fillId="33" borderId="25" xfId="1" applyFont="1" applyFill="1" applyBorder="1" applyAlignment="1">
      <alignment horizontal="center" readingOrder="1"/>
    </xf>
    <xf numFmtId="0" fontId="47" fillId="28" borderId="84" xfId="1" applyFont="1" applyFill="1" applyBorder="1" applyAlignment="1">
      <alignment horizontal="center" readingOrder="1"/>
    </xf>
    <xf numFmtId="0" fontId="2" fillId="24" borderId="73" xfId="1" applyFont="1" applyFill="1" applyBorder="1" applyAlignment="1">
      <alignment horizontal="center" readingOrder="1"/>
    </xf>
    <xf numFmtId="0" fontId="2" fillId="24" borderId="78" xfId="1" applyFont="1" applyFill="1" applyBorder="1" applyAlignment="1">
      <alignment horizontal="center" readingOrder="1"/>
    </xf>
    <xf numFmtId="0" fontId="2" fillId="24" borderId="76" xfId="1" applyFont="1" applyFill="1" applyBorder="1" applyAlignment="1">
      <alignment horizontal="center" readingOrder="1"/>
    </xf>
    <xf numFmtId="0" fontId="2" fillId="24" borderId="41" xfId="1" applyFont="1" applyFill="1" applyBorder="1" applyAlignment="1">
      <alignment horizontal="center" readingOrder="1"/>
    </xf>
    <xf numFmtId="0" fontId="2" fillId="24" borderId="21" xfId="1" applyFont="1" applyFill="1" applyBorder="1" applyAlignment="1">
      <alignment horizontal="center" readingOrder="1"/>
    </xf>
    <xf numFmtId="0" fontId="2" fillId="24" borderId="68" xfId="1" applyFont="1" applyFill="1" applyBorder="1" applyAlignment="1">
      <alignment horizontal="center" readingOrder="1"/>
    </xf>
    <xf numFmtId="0" fontId="2" fillId="24" borderId="51" xfId="1" applyFont="1" applyFill="1" applyBorder="1" applyAlignment="1">
      <alignment horizontal="center" readingOrder="1"/>
    </xf>
    <xf numFmtId="0" fontId="2" fillId="24" borderId="65" xfId="1" applyFont="1" applyFill="1" applyBorder="1" applyAlignment="1">
      <alignment horizontal="center" readingOrder="1"/>
    </xf>
    <xf numFmtId="0" fontId="2" fillId="24" borderId="55" xfId="1" applyFont="1" applyFill="1" applyBorder="1" applyAlignment="1">
      <alignment horizontal="center" readingOrder="1"/>
    </xf>
    <xf numFmtId="0" fontId="2" fillId="24" borderId="74" xfId="1" applyFont="1" applyFill="1" applyBorder="1" applyAlignment="1">
      <alignment horizontal="center" readingOrder="1"/>
    </xf>
    <xf numFmtId="0" fontId="2" fillId="24" borderId="79" xfId="1" applyFont="1" applyFill="1" applyBorder="1" applyAlignment="1">
      <alignment horizontal="center" readingOrder="1"/>
    </xf>
    <xf numFmtId="0" fontId="2" fillId="24" borderId="70" xfId="1" applyFont="1" applyFill="1" applyBorder="1" applyAlignment="1">
      <alignment horizontal="center" readingOrder="1"/>
    </xf>
    <xf numFmtId="0" fontId="2" fillId="24" borderId="69" xfId="1" applyFont="1" applyFill="1" applyBorder="1" applyAlignment="1">
      <alignment horizontal="center" readingOrder="1"/>
    </xf>
    <xf numFmtId="0" fontId="2" fillId="24" borderId="17" xfId="1" applyFont="1" applyFill="1" applyBorder="1" applyAlignment="1">
      <alignment horizontal="center" readingOrder="1"/>
    </xf>
    <xf numFmtId="0" fontId="2" fillId="24" borderId="81" xfId="1" applyFont="1" applyFill="1" applyBorder="1" applyAlignment="1">
      <alignment horizontal="center" readingOrder="1"/>
    </xf>
    <xf numFmtId="0" fontId="2" fillId="24" borderId="63" xfId="1" applyFont="1" applyFill="1" applyBorder="1" applyAlignment="1">
      <alignment horizontal="center" readingOrder="1"/>
    </xf>
    <xf numFmtId="0" fontId="1" fillId="45" borderId="38" xfId="1" applyFont="1" applyFill="1" applyBorder="1" applyAlignment="1">
      <alignment horizontal="center" readingOrder="1"/>
    </xf>
    <xf numFmtId="0" fontId="47" fillId="43" borderId="60" xfId="1" applyFont="1" applyFill="1" applyBorder="1" applyAlignment="1">
      <alignment horizontal="center" readingOrder="1"/>
    </xf>
    <xf numFmtId="0" fontId="42" fillId="24" borderId="89" xfId="1" applyFont="1" applyFill="1" applyBorder="1" applyAlignment="1">
      <alignment horizontal="center" readingOrder="1"/>
    </xf>
    <xf numFmtId="0" fontId="42" fillId="24" borderId="86" xfId="1" applyFont="1" applyFill="1" applyBorder="1" applyAlignment="1">
      <alignment horizontal="center" readingOrder="1"/>
    </xf>
    <xf numFmtId="0" fontId="42" fillId="24" borderId="87" xfId="1" applyFont="1" applyFill="1" applyBorder="1" applyAlignment="1">
      <alignment horizontal="center" readingOrder="1"/>
    </xf>
    <xf numFmtId="0" fontId="1" fillId="35" borderId="28" xfId="43" applyFont="1" applyFill="1" applyBorder="1" applyAlignment="1">
      <alignment horizontal="center" vertical="center" wrapText="1"/>
    </xf>
    <xf numFmtId="0" fontId="1" fillId="35" borderId="77" xfId="1" applyFont="1" applyFill="1" applyBorder="1" applyAlignment="1">
      <alignment horizontal="center" readingOrder="1"/>
    </xf>
    <xf numFmtId="0" fontId="1" fillId="35" borderId="64" xfId="1" applyFont="1" applyFill="1" applyBorder="1" applyAlignment="1">
      <alignment horizontal="center" readingOrder="1"/>
    </xf>
    <xf numFmtId="0" fontId="37" fillId="34" borderId="39" xfId="1" applyFont="1" applyFill="1" applyBorder="1" applyAlignment="1">
      <alignment horizontal="center" readingOrder="1"/>
    </xf>
    <xf numFmtId="0" fontId="37" fillId="34" borderId="71" xfId="1" applyFont="1" applyFill="1" applyBorder="1" applyAlignment="1">
      <alignment horizontal="center" readingOrder="1"/>
    </xf>
    <xf numFmtId="0" fontId="37" fillId="34" borderId="72" xfId="1" applyFont="1" applyFill="1" applyBorder="1" applyAlignment="1">
      <alignment horizontal="center" readingOrder="1"/>
    </xf>
    <xf numFmtId="0" fontId="37" fillId="34" borderId="23" xfId="1" applyFont="1" applyFill="1" applyBorder="1" applyAlignment="1">
      <alignment horizontal="center" readingOrder="1"/>
    </xf>
    <xf numFmtId="0" fontId="1" fillId="32" borderId="47" xfId="1" applyFont="1" applyFill="1" applyBorder="1" applyAlignment="1">
      <alignment horizontal="center" readingOrder="1"/>
    </xf>
    <xf numFmtId="0" fontId="1" fillId="32" borderId="85" xfId="1" applyFont="1" applyFill="1" applyBorder="1" applyAlignment="1">
      <alignment horizontal="center" readingOrder="1"/>
    </xf>
    <xf numFmtId="0" fontId="1" fillId="32" borderId="88" xfId="1" applyFont="1" applyFill="1" applyBorder="1" applyAlignment="1">
      <alignment horizontal="center" readingOrder="1"/>
    </xf>
    <xf numFmtId="0" fontId="1" fillId="32" borderId="22" xfId="1" applyFont="1" applyFill="1" applyBorder="1" applyAlignment="1">
      <alignment horizontal="center" readingOrder="1"/>
    </xf>
    <xf numFmtId="0" fontId="32" fillId="34" borderId="11" xfId="43" applyFont="1" applyFill="1" applyBorder="1" applyAlignment="1">
      <alignment horizontal="center" vertical="center" wrapText="1"/>
    </xf>
    <xf numFmtId="0" fontId="28" fillId="31" borderId="74" xfId="43" applyFont="1" applyFill="1" applyBorder="1" applyAlignment="1">
      <alignment horizontal="center" vertical="center" wrapText="1"/>
    </xf>
    <xf numFmtId="0" fontId="20" fillId="32" borderId="16" xfId="43" applyFont="1" applyFill="1" applyBorder="1" applyAlignment="1">
      <alignment horizontal="center" vertical="center" wrapText="1"/>
    </xf>
    <xf numFmtId="0" fontId="20" fillId="33" borderId="74" xfId="43" applyFont="1" applyFill="1" applyBorder="1" applyAlignment="1">
      <alignment horizontal="center" vertical="center" wrapText="1"/>
    </xf>
    <xf numFmtId="0" fontId="41" fillId="33" borderId="75" xfId="1" applyFont="1" applyFill="1" applyBorder="1" applyAlignment="1">
      <alignment horizontal="center" readingOrder="1"/>
    </xf>
    <xf numFmtId="0" fontId="45" fillId="0" borderId="0" xfId="1" applyFont="1" applyAlignment="1">
      <alignment horizontal="center" vertical="center" readingOrder="1"/>
    </xf>
    <xf numFmtId="0" fontId="45" fillId="24" borderId="27" xfId="1" applyFont="1" applyFill="1" applyBorder="1" applyAlignment="1">
      <alignment horizontal="center" vertical="center" readingOrder="1"/>
    </xf>
    <xf numFmtId="0" fontId="45" fillId="24" borderId="26" xfId="1" applyFont="1" applyFill="1" applyBorder="1" applyAlignment="1">
      <alignment horizontal="center" vertical="center" readingOrder="1"/>
    </xf>
    <xf numFmtId="0" fontId="31" fillId="0" borderId="0" xfId="1" applyFont="1" applyFill="1" applyBorder="1" applyAlignment="1">
      <alignment horizontal="center" readingOrder="1"/>
    </xf>
    <xf numFmtId="0" fontId="36" fillId="0" borderId="0" xfId="1" applyFont="1" applyFill="1" applyBorder="1">
      <alignment readingOrder="1"/>
    </xf>
    <xf numFmtId="1" fontId="45" fillId="0" borderId="0" xfId="1" applyNumberFormat="1" applyFont="1" applyFill="1" applyBorder="1" applyAlignment="1">
      <alignment horizontal="center" vertical="center" readingOrder="1"/>
    </xf>
    <xf numFmtId="0" fontId="1" fillId="35" borderId="84" xfId="1" applyFont="1" applyFill="1" applyBorder="1" applyAlignment="1">
      <alignment horizontal="center" readingOrder="1"/>
    </xf>
    <xf numFmtId="0" fontId="51" fillId="0" borderId="0" xfId="0" applyFont="1"/>
    <xf numFmtId="0" fontId="1" fillId="46" borderId="38" xfId="1" applyFont="1" applyFill="1" applyBorder="1" applyAlignment="1">
      <alignment horizontal="center" readingOrder="1"/>
    </xf>
    <xf numFmtId="0" fontId="1" fillId="46" borderId="77" xfId="1" applyFont="1" applyFill="1" applyBorder="1" applyAlignment="1">
      <alignment horizontal="center" readingOrder="1"/>
    </xf>
    <xf numFmtId="0" fontId="1" fillId="46" borderId="84" xfId="1" applyFont="1" applyFill="1" applyBorder="1" applyAlignment="1">
      <alignment horizontal="center" readingOrder="1"/>
    </xf>
    <xf numFmtId="0" fontId="1" fillId="46" borderId="25" xfId="1" applyFont="1" applyFill="1" applyBorder="1" applyAlignment="1">
      <alignment horizontal="center" readingOrder="1"/>
    </xf>
    <xf numFmtId="0" fontId="1" fillId="0" borderId="21" xfId="43" applyFont="1" applyBorder="1" applyAlignment="1">
      <alignment horizontal="center" vertical="center"/>
    </xf>
    <xf numFmtId="0" fontId="20" fillId="35" borderId="30" xfId="43" applyFont="1" applyFill="1" applyBorder="1" applyAlignment="1">
      <alignment horizontal="center" vertical="center" wrapText="1"/>
    </xf>
    <xf numFmtId="0" fontId="21" fillId="37" borderId="40" xfId="43" applyFont="1" applyFill="1" applyBorder="1" applyAlignment="1">
      <alignment horizontal="center"/>
    </xf>
    <xf numFmtId="0" fontId="2" fillId="41" borderId="73" xfId="1" applyFont="1" applyFill="1" applyBorder="1" applyAlignment="1">
      <alignment horizontal="center" readingOrder="1"/>
    </xf>
    <xf numFmtId="0" fontId="2" fillId="41" borderId="78" xfId="1" applyFont="1" applyFill="1" applyBorder="1" applyAlignment="1">
      <alignment horizontal="center" readingOrder="1"/>
    </xf>
    <xf numFmtId="0" fontId="1" fillId="41" borderId="78" xfId="1" applyFill="1" applyBorder="1" applyAlignment="1">
      <alignment horizontal="center" readingOrder="1"/>
    </xf>
    <xf numFmtId="0" fontId="1" fillId="41" borderId="76" xfId="1" applyFill="1" applyBorder="1" applyAlignment="1">
      <alignment horizontal="center" readingOrder="1"/>
    </xf>
    <xf numFmtId="0" fontId="2" fillId="41" borderId="41" xfId="1" applyFont="1" applyFill="1" applyBorder="1" applyAlignment="1">
      <alignment horizontal="center" readingOrder="1"/>
    </xf>
    <xf numFmtId="0" fontId="2" fillId="41" borderId="21" xfId="1" applyFont="1" applyFill="1" applyBorder="1" applyAlignment="1">
      <alignment horizontal="center" readingOrder="1"/>
    </xf>
    <xf numFmtId="0" fontId="1" fillId="41" borderId="21" xfId="1" applyFill="1" applyBorder="1" applyAlignment="1">
      <alignment horizontal="center" readingOrder="1"/>
    </xf>
    <xf numFmtId="0" fontId="1" fillId="41" borderId="68" xfId="1" applyFill="1" applyBorder="1" applyAlignment="1">
      <alignment horizontal="center" readingOrder="1"/>
    </xf>
    <xf numFmtId="0" fontId="2" fillId="41" borderId="51" xfId="1" applyFont="1" applyFill="1" applyBorder="1" applyAlignment="1">
      <alignment horizontal="center" readingOrder="1"/>
    </xf>
    <xf numFmtId="0" fontId="2" fillId="41" borderId="65" xfId="1" applyFont="1" applyFill="1" applyBorder="1" applyAlignment="1">
      <alignment horizontal="center" readingOrder="1"/>
    </xf>
    <xf numFmtId="0" fontId="1" fillId="41" borderId="65" xfId="1" applyFill="1" applyBorder="1" applyAlignment="1">
      <alignment horizontal="center" readingOrder="1"/>
    </xf>
    <xf numFmtId="0" fontId="1" fillId="41" borderId="55" xfId="1" applyFill="1" applyBorder="1" applyAlignment="1">
      <alignment horizontal="center" readingOrder="1"/>
    </xf>
    <xf numFmtId="0" fontId="30" fillId="39" borderId="30" xfId="43" applyFont="1" applyFill="1" applyBorder="1" applyAlignment="1">
      <alignment horizontal="center" vertical="center" wrapText="1"/>
    </xf>
    <xf numFmtId="0" fontId="31" fillId="43" borderId="61" xfId="1" applyFont="1" applyFill="1" applyBorder="1" applyAlignment="1">
      <alignment horizontal="center" readingOrder="1"/>
    </xf>
    <xf numFmtId="0" fontId="47" fillId="43" borderId="61" xfId="1" applyFont="1" applyFill="1" applyBorder="1" applyAlignment="1">
      <alignment horizontal="center" readingOrder="1"/>
    </xf>
    <xf numFmtId="0" fontId="31" fillId="43" borderId="30" xfId="1" applyFont="1" applyFill="1" applyBorder="1" applyAlignment="1">
      <alignment horizontal="center" readingOrder="1"/>
    </xf>
    <xf numFmtId="0" fontId="29" fillId="39" borderId="49" xfId="43" applyFont="1" applyFill="1" applyBorder="1" applyAlignment="1">
      <alignment horizontal="center" vertical="center" wrapText="1"/>
    </xf>
    <xf numFmtId="0" fontId="31" fillId="43" borderId="57" xfId="1" applyFont="1" applyFill="1" applyBorder="1" applyAlignment="1">
      <alignment horizontal="center" readingOrder="1"/>
    </xf>
    <xf numFmtId="0" fontId="47" fillId="43" borderId="57" xfId="1" applyFont="1" applyFill="1" applyBorder="1" applyAlignment="1">
      <alignment horizontal="center" readingOrder="1"/>
    </xf>
    <xf numFmtId="0" fontId="31" fillId="43" borderId="49" xfId="1" applyFont="1" applyFill="1" applyBorder="1" applyAlignment="1">
      <alignment horizontal="center" readingOrder="1"/>
    </xf>
    <xf numFmtId="0" fontId="31" fillId="0" borderId="56" xfId="43" applyFont="1" applyFill="1" applyBorder="1" applyAlignment="1">
      <alignment horizontal="center"/>
    </xf>
    <xf numFmtId="0" fontId="31" fillId="0" borderId="58" xfId="43" applyFont="1" applyFill="1" applyBorder="1" applyAlignment="1">
      <alignment horizontal="center"/>
    </xf>
    <xf numFmtId="0" fontId="29" fillId="29" borderId="23" xfId="43" applyFont="1" applyFill="1" applyBorder="1" applyAlignment="1">
      <alignment horizontal="center"/>
    </xf>
    <xf numFmtId="0" fontId="29" fillId="29" borderId="44" xfId="43" applyFont="1" applyFill="1" applyBorder="1" applyAlignment="1">
      <alignment horizontal="center"/>
    </xf>
    <xf numFmtId="0" fontId="29" fillId="30" borderId="81" xfId="43" applyFont="1" applyFill="1" applyBorder="1" applyAlignment="1">
      <alignment horizontal="center"/>
    </xf>
    <xf numFmtId="0" fontId="30" fillId="29" borderId="11" xfId="43" applyFont="1" applyFill="1" applyBorder="1" applyAlignment="1">
      <alignment horizontal="center"/>
    </xf>
    <xf numFmtId="0" fontId="21" fillId="29" borderId="34" xfId="43" applyFont="1" applyFill="1" applyBorder="1" applyAlignment="1">
      <alignment horizontal="center"/>
    </xf>
    <xf numFmtId="0" fontId="30" fillId="39" borderId="46" xfId="1" applyFont="1" applyFill="1" applyBorder="1" applyAlignment="1">
      <alignment horizontal="center" readingOrder="1"/>
    </xf>
    <xf numFmtId="0" fontId="30" fillId="39" borderId="37" xfId="1" applyFont="1" applyFill="1" applyBorder="1" applyAlignment="1">
      <alignment horizontal="center" readingOrder="1"/>
    </xf>
    <xf numFmtId="0" fontId="30" fillId="39" borderId="44" xfId="1" applyFont="1" applyFill="1" applyBorder="1" applyAlignment="1">
      <alignment horizontal="center" readingOrder="1"/>
    </xf>
    <xf numFmtId="0" fontId="20" fillId="35" borderId="28" xfId="43" applyFont="1" applyFill="1" applyBorder="1" applyAlignment="1">
      <alignment horizontal="center" vertical="center" wrapText="1"/>
    </xf>
    <xf numFmtId="0" fontId="1" fillId="0" borderId="0" xfId="1" quotePrefix="1" applyFont="1" applyFill="1" applyBorder="1" applyAlignment="1">
      <alignment horizontal="left" readingOrder="1"/>
    </xf>
    <xf numFmtId="0" fontId="31" fillId="37" borderId="16" xfId="1" applyFont="1" applyFill="1" applyBorder="1" applyAlignment="1">
      <alignment horizontal="center" vertical="center" readingOrder="1"/>
    </xf>
    <xf numFmtId="0" fontId="31" fillId="37" borderId="32" xfId="1" applyFont="1" applyFill="1" applyBorder="1" applyAlignment="1">
      <alignment horizontal="center" vertical="center" readingOrder="1"/>
    </xf>
    <xf numFmtId="0" fontId="31" fillId="37" borderId="22" xfId="1" applyFont="1" applyFill="1" applyBorder="1" applyAlignment="1">
      <alignment horizontal="center" vertical="center" readingOrder="1"/>
    </xf>
    <xf numFmtId="0" fontId="31" fillId="37" borderId="26" xfId="1" applyFont="1" applyFill="1" applyBorder="1" applyAlignment="1">
      <alignment horizontal="center" vertical="center" readingOrder="1"/>
    </xf>
    <xf numFmtId="0" fontId="30" fillId="0" borderId="30" xfId="1" applyFont="1" applyFill="1" applyBorder="1" applyAlignment="1">
      <alignment horizontal="center" vertical="center" readingOrder="1"/>
    </xf>
    <xf numFmtId="0" fontId="29" fillId="0" borderId="26" xfId="1" applyFont="1" applyFill="1" applyBorder="1" applyAlignment="1">
      <alignment horizontal="center" vertical="center" readingOrder="1"/>
    </xf>
    <xf numFmtId="0" fontId="20" fillId="35" borderId="30" xfId="43" applyFont="1" applyFill="1" applyBorder="1" applyAlignment="1">
      <alignment horizontal="center" vertical="center" wrapText="1"/>
    </xf>
    <xf numFmtId="0" fontId="20" fillId="35" borderId="26" xfId="43" applyFont="1" applyFill="1" applyBorder="1" applyAlignment="1">
      <alignment horizontal="center" vertical="center" wrapText="1"/>
    </xf>
    <xf numFmtId="0" fontId="32" fillId="31" borderId="30" xfId="43" applyFont="1" applyFill="1" applyBorder="1" applyAlignment="1">
      <alignment horizontal="center" vertical="center" wrapText="1"/>
    </xf>
    <xf numFmtId="0" fontId="32" fillId="31" borderId="27" xfId="43" applyFont="1" applyFill="1" applyBorder="1" applyAlignment="1">
      <alignment horizontal="center" vertical="center" wrapText="1"/>
    </xf>
    <xf numFmtId="0" fontId="32" fillId="31" borderId="13" xfId="43" applyFont="1" applyFill="1" applyBorder="1" applyAlignment="1">
      <alignment horizontal="center" vertical="center" wrapText="1"/>
    </xf>
    <xf numFmtId="0" fontId="20" fillId="28" borderId="39" xfId="43" applyFont="1" applyFill="1" applyBorder="1" applyAlignment="1">
      <alignment horizontal="center" vertical="center" wrapText="1"/>
    </xf>
    <xf numFmtId="0" fontId="20" fillId="28" borderId="47" xfId="43" applyFont="1" applyFill="1" applyBorder="1" applyAlignment="1">
      <alignment horizontal="center" vertical="center" wrapText="1"/>
    </xf>
    <xf numFmtId="0" fontId="1" fillId="0" borderId="29" xfId="1" applyFill="1" applyBorder="1" applyAlignment="1">
      <alignment horizontal="center" vertical="center" textRotation="90" wrapText="1" readingOrder="1"/>
    </xf>
    <xf numFmtId="0" fontId="20" fillId="32" borderId="30" xfId="43" applyFont="1" applyFill="1" applyBorder="1" applyAlignment="1">
      <alignment horizontal="center" vertical="center" wrapText="1"/>
    </xf>
    <xf numFmtId="0" fontId="20" fillId="32" borderId="27" xfId="43" applyFont="1" applyFill="1" applyBorder="1" applyAlignment="1">
      <alignment horizontal="center" vertical="center" wrapText="1"/>
    </xf>
    <xf numFmtId="0" fontId="20" fillId="32" borderId="13" xfId="43" applyFont="1" applyFill="1" applyBorder="1" applyAlignment="1">
      <alignment horizontal="center" vertical="center" wrapText="1"/>
    </xf>
    <xf numFmtId="0" fontId="20" fillId="33" borderId="30" xfId="43" applyFont="1" applyFill="1" applyBorder="1" applyAlignment="1">
      <alignment horizontal="center" vertical="center" wrapText="1"/>
    </xf>
    <xf numFmtId="0" fontId="20" fillId="33" borderId="27" xfId="43" applyFont="1" applyFill="1" applyBorder="1" applyAlignment="1">
      <alignment horizontal="center" vertical="center" wrapText="1"/>
    </xf>
    <xf numFmtId="0" fontId="20" fillId="33" borderId="26" xfId="43" applyFont="1" applyFill="1" applyBorder="1" applyAlignment="1">
      <alignment horizontal="center" vertical="center" wrapText="1"/>
    </xf>
    <xf numFmtId="0" fontId="20" fillId="35" borderId="13" xfId="43" applyFont="1" applyFill="1" applyBorder="1" applyAlignment="1">
      <alignment horizontal="center" vertical="center" wrapText="1"/>
    </xf>
    <xf numFmtId="0" fontId="20" fillId="35" borderId="49" xfId="43" applyFont="1" applyFill="1" applyBorder="1" applyAlignment="1">
      <alignment horizontal="center" vertical="center" wrapText="1"/>
    </xf>
    <xf numFmtId="0" fontId="32" fillId="34" borderId="30" xfId="43" applyFont="1" applyFill="1" applyBorder="1" applyAlignment="1">
      <alignment horizontal="center" vertical="center" wrapText="1"/>
    </xf>
    <xf numFmtId="0" fontId="32" fillId="34" borderId="27" xfId="43" applyFont="1" applyFill="1" applyBorder="1" applyAlignment="1">
      <alignment horizontal="center" vertical="center" wrapText="1"/>
    </xf>
    <xf numFmtId="0" fontId="32" fillId="34" borderId="13" xfId="43" applyFont="1" applyFill="1" applyBorder="1" applyAlignment="1">
      <alignment horizontal="center" vertical="center" wrapText="1"/>
    </xf>
    <xf numFmtId="0" fontId="20" fillId="35" borderId="39" xfId="43" applyFont="1" applyFill="1" applyBorder="1" applyAlignment="1">
      <alignment horizontal="center" vertical="center" wrapText="1"/>
    </xf>
    <xf numFmtId="0" fontId="20" fillId="35" borderId="47" xfId="43" applyFont="1" applyFill="1" applyBorder="1" applyAlignment="1">
      <alignment horizontal="center" vertical="center" wrapText="1"/>
    </xf>
    <xf numFmtId="0" fontId="32" fillId="34" borderId="39" xfId="43" applyFont="1" applyFill="1" applyBorder="1" applyAlignment="1">
      <alignment horizontal="center" vertical="center" wrapText="1"/>
    </xf>
    <xf numFmtId="0" fontId="32" fillId="34" borderId="47" xfId="43" applyFont="1" applyFill="1" applyBorder="1" applyAlignment="1">
      <alignment horizontal="center" vertical="center" wrapText="1"/>
    </xf>
    <xf numFmtId="0" fontId="2" fillId="27" borderId="71" xfId="43" applyFont="1" applyFill="1" applyBorder="1" applyAlignment="1">
      <alignment horizontal="left" vertical="center" wrapText="1"/>
    </xf>
    <xf numFmtId="0" fontId="2" fillId="27" borderId="86" xfId="43" applyFont="1" applyFill="1" applyBorder="1" applyAlignment="1">
      <alignment horizontal="left" vertical="center" wrapText="1"/>
    </xf>
    <xf numFmtId="0" fontId="2" fillId="27" borderId="85" xfId="43" applyFont="1" applyFill="1" applyBorder="1" applyAlignment="1">
      <alignment horizontal="left" vertical="center" wrapText="1"/>
    </xf>
    <xf numFmtId="0" fontId="2" fillId="32" borderId="72" xfId="43" applyFont="1" applyFill="1" applyBorder="1" applyAlignment="1">
      <alignment horizontal="left" vertical="center" wrapText="1"/>
    </xf>
    <xf numFmtId="0" fontId="2" fillId="32" borderId="87" xfId="43" applyFont="1" applyFill="1" applyBorder="1" applyAlignment="1">
      <alignment horizontal="left" vertical="center" wrapText="1"/>
    </xf>
    <xf numFmtId="0" fontId="2" fillId="32" borderId="88" xfId="43" applyFont="1" applyFill="1" applyBorder="1" applyAlignment="1">
      <alignment horizontal="left" vertical="center" wrapText="1"/>
    </xf>
    <xf numFmtId="0" fontId="1" fillId="0" borderId="21" xfId="43" applyFont="1" applyBorder="1" applyAlignment="1">
      <alignment horizontal="center" vertical="center"/>
    </xf>
    <xf numFmtId="0" fontId="2" fillId="28" borderId="30" xfId="1" applyFont="1" applyFill="1" applyBorder="1" applyAlignment="1">
      <alignment horizontal="right" readingOrder="1"/>
    </xf>
    <xf numFmtId="0" fontId="2" fillId="28" borderId="27" xfId="1" applyFont="1" applyFill="1" applyBorder="1" applyAlignment="1">
      <alignment horizontal="right" readingOrder="1"/>
    </xf>
    <xf numFmtId="0" fontId="2" fillId="28" borderId="26" xfId="1" applyFont="1" applyFill="1" applyBorder="1" applyAlignment="1">
      <alignment horizontal="right" readingOrder="1"/>
    </xf>
    <xf numFmtId="0" fontId="21" fillId="28" borderId="11" xfId="43" applyFont="1" applyFill="1" applyBorder="1" applyAlignment="1">
      <alignment horizontal="center" vertical="center" wrapText="1"/>
    </xf>
    <xf numFmtId="0" fontId="21" fillId="28" borderId="10" xfId="43" applyFont="1" applyFill="1" applyBorder="1" applyAlignment="1">
      <alignment horizontal="center" vertical="center" wrapText="1"/>
    </xf>
    <xf numFmtId="0" fontId="21" fillId="28" borderId="16" xfId="43" applyFont="1" applyFill="1" applyBorder="1" applyAlignment="1">
      <alignment horizontal="center" vertical="center" wrapText="1"/>
    </xf>
    <xf numFmtId="0" fontId="38" fillId="31" borderId="61" xfId="43" applyFont="1" applyFill="1" applyBorder="1" applyAlignment="1">
      <alignment horizontal="left" vertical="center" wrapText="1"/>
    </xf>
    <xf numFmtId="0" fontId="38" fillId="31" borderId="58" xfId="43" applyFont="1" applyFill="1" applyBorder="1" applyAlignment="1">
      <alignment horizontal="left" vertical="center" wrapText="1"/>
    </xf>
    <xf numFmtId="0" fontId="38" fillId="31" borderId="53" xfId="43" applyFont="1" applyFill="1" applyBorder="1" applyAlignment="1">
      <alignment horizontal="left" vertical="center" wrapText="1"/>
    </xf>
    <xf numFmtId="0" fontId="1" fillId="35" borderId="30" xfId="1" applyFont="1" applyFill="1" applyBorder="1" applyAlignment="1">
      <alignment horizontal="right" readingOrder="1"/>
    </xf>
    <xf numFmtId="0" fontId="2" fillId="35" borderId="27" xfId="1" applyFont="1" applyFill="1" applyBorder="1" applyAlignment="1">
      <alignment horizontal="right" readingOrder="1"/>
    </xf>
    <xf numFmtId="0" fontId="20" fillId="28" borderId="30" xfId="43" applyFont="1" applyFill="1" applyBorder="1" applyAlignment="1">
      <alignment horizontal="center" vertical="center" wrapText="1"/>
    </xf>
    <xf numFmtId="0" fontId="20" fillId="28" borderId="27" xfId="43" applyFont="1" applyFill="1" applyBorder="1" applyAlignment="1">
      <alignment horizontal="center" vertical="center" wrapText="1"/>
    </xf>
    <xf numFmtId="0" fontId="20" fillId="28" borderId="26" xfId="43" applyFont="1" applyFill="1" applyBorder="1" applyAlignment="1">
      <alignment horizontal="center" vertical="center" wrapText="1"/>
    </xf>
    <xf numFmtId="17" fontId="20" fillId="35" borderId="30" xfId="1" applyNumberFormat="1" applyFont="1" applyFill="1" applyBorder="1" applyAlignment="1">
      <alignment horizontal="center" wrapText="1" readingOrder="1"/>
    </xf>
    <xf numFmtId="17" fontId="20" fillId="35" borderId="27" xfId="1" applyNumberFormat="1" applyFont="1" applyFill="1" applyBorder="1" applyAlignment="1">
      <alignment horizontal="center" wrapText="1" readingOrder="1"/>
    </xf>
    <xf numFmtId="17" fontId="20" fillId="35" borderId="26" xfId="1" applyNumberFormat="1" applyFont="1" applyFill="1" applyBorder="1" applyAlignment="1">
      <alignment horizontal="center" wrapText="1" readingOrder="1"/>
    </xf>
    <xf numFmtId="0" fontId="37" fillId="34" borderId="39" xfId="43" applyFont="1" applyFill="1" applyBorder="1" applyAlignment="1">
      <alignment horizontal="left" vertical="center" wrapText="1"/>
    </xf>
    <xf numFmtId="0" fontId="37" fillId="34" borderId="89" xfId="43" applyFont="1" applyFill="1" applyBorder="1" applyAlignment="1">
      <alignment horizontal="left" vertical="center" wrapText="1"/>
    </xf>
    <xf numFmtId="0" fontId="37" fillId="34" borderId="47" xfId="43" applyFont="1" applyFill="1" applyBorder="1" applyAlignment="1">
      <alignment horizontal="left" vertical="center" wrapText="1"/>
    </xf>
    <xf numFmtId="0" fontId="38" fillId="31" borderId="71" xfId="43" applyFont="1" applyFill="1" applyBorder="1" applyAlignment="1">
      <alignment horizontal="left" vertical="center" wrapText="1"/>
    </xf>
    <xf numFmtId="0" fontId="38" fillId="31" borderId="86" xfId="43" applyFont="1" applyFill="1" applyBorder="1" applyAlignment="1">
      <alignment horizontal="left" vertical="center" wrapText="1"/>
    </xf>
    <xf numFmtId="0" fontId="38" fillId="31" borderId="85" xfId="43" applyFont="1" applyFill="1" applyBorder="1" applyAlignment="1">
      <alignment horizontal="left" vertical="center" wrapText="1"/>
    </xf>
    <xf numFmtId="0" fontId="2" fillId="28" borderId="14" xfId="1" applyFont="1" applyFill="1" applyBorder="1" applyAlignment="1">
      <alignment horizontal="right" readingOrder="1"/>
    </xf>
    <xf numFmtId="0" fontId="2" fillId="28" borderId="15" xfId="1" applyFont="1" applyFill="1" applyBorder="1" applyAlignment="1">
      <alignment horizontal="right" readingOrder="1"/>
    </xf>
    <xf numFmtId="0" fontId="2" fillId="28" borderId="19" xfId="1" applyFont="1" applyFill="1" applyBorder="1" applyAlignment="1">
      <alignment horizontal="right" readingOrder="1"/>
    </xf>
    <xf numFmtId="0" fontId="20" fillId="35" borderId="30" xfId="1" applyFont="1" applyFill="1" applyBorder="1" applyAlignment="1">
      <alignment horizontal="center" wrapText="1" readingOrder="1"/>
    </xf>
    <xf numFmtId="0" fontId="20" fillId="35" borderId="27" xfId="1" applyFont="1" applyFill="1" applyBorder="1" applyAlignment="1">
      <alignment horizontal="center" wrapText="1" readingOrder="1"/>
    </xf>
    <xf numFmtId="0" fontId="20" fillId="35" borderId="26" xfId="1" applyFont="1" applyFill="1" applyBorder="1" applyAlignment="1">
      <alignment horizontal="center" wrapText="1" readingOrder="1"/>
    </xf>
    <xf numFmtId="0" fontId="37" fillId="34" borderId="73" xfId="43" applyFont="1" applyFill="1" applyBorder="1" applyAlignment="1">
      <alignment horizontal="left" vertical="center" wrapText="1"/>
    </xf>
    <xf numFmtId="0" fontId="37" fillId="34" borderId="78" xfId="43" applyFont="1" applyFill="1" applyBorder="1" applyAlignment="1">
      <alignment horizontal="left" vertical="center" wrapText="1"/>
    </xf>
    <xf numFmtId="0" fontId="37" fillId="34" borderId="69" xfId="43" applyFont="1" applyFill="1" applyBorder="1" applyAlignment="1">
      <alignment horizontal="left" vertical="center" wrapText="1"/>
    </xf>
    <xf numFmtId="0" fontId="1" fillId="25" borderId="23" xfId="1" applyFont="1" applyFill="1" applyBorder="1" applyAlignment="1">
      <alignment horizontal="center" readingOrder="1"/>
    </xf>
    <xf numFmtId="0" fontId="1" fillId="25" borderId="18" xfId="1" applyFont="1" applyFill="1" applyBorder="1" applyAlignment="1">
      <alignment horizontal="center" readingOrder="1"/>
    </xf>
    <xf numFmtId="0" fontId="20" fillId="28" borderId="11" xfId="43" applyFont="1" applyFill="1" applyBorder="1" applyAlignment="1">
      <alignment horizontal="center" vertical="center" wrapText="1"/>
    </xf>
    <xf numFmtId="0" fontId="20" fillId="28" borderId="10" xfId="43" applyFont="1" applyFill="1" applyBorder="1" applyAlignment="1">
      <alignment horizontal="center" vertical="center" wrapText="1"/>
    </xf>
    <xf numFmtId="0" fontId="20" fillId="35" borderId="14" xfId="1" applyFont="1" applyFill="1" applyBorder="1" applyAlignment="1">
      <alignment horizontal="center" vertical="center" wrapText="1" readingOrder="1"/>
    </xf>
    <xf numFmtId="0" fontId="20" fillId="35" borderId="15" xfId="1" applyFont="1" applyFill="1" applyBorder="1" applyAlignment="1">
      <alignment horizontal="center" vertical="center" wrapText="1" readingOrder="1"/>
    </xf>
    <xf numFmtId="0" fontId="20" fillId="35" borderId="19" xfId="1" applyFont="1" applyFill="1" applyBorder="1" applyAlignment="1">
      <alignment horizontal="center" vertical="center" wrapText="1" readingOrder="1"/>
    </xf>
    <xf numFmtId="0" fontId="20" fillId="28" borderId="11" xfId="1" applyFont="1" applyFill="1" applyBorder="1" applyAlignment="1">
      <alignment horizontal="center" vertical="center" wrapText="1" readingOrder="1"/>
    </xf>
    <xf numFmtId="0" fontId="20" fillId="28" borderId="10" xfId="1" applyFont="1" applyFill="1" applyBorder="1" applyAlignment="1">
      <alignment horizontal="center" vertical="center" wrapText="1" readingOrder="1"/>
    </xf>
    <xf numFmtId="0" fontId="20" fillId="28" borderId="16" xfId="1" applyFont="1" applyFill="1" applyBorder="1" applyAlignment="1">
      <alignment horizontal="center" vertical="center" wrapText="1" readingOrder="1"/>
    </xf>
    <xf numFmtId="0" fontId="20" fillId="28" borderId="12" xfId="1" applyFont="1" applyFill="1" applyBorder="1" applyAlignment="1">
      <alignment horizontal="center" vertical="center" wrapText="1" readingOrder="1"/>
    </xf>
    <xf numFmtId="0" fontId="20" fillId="28" borderId="0" xfId="1" applyFont="1" applyFill="1" applyBorder="1" applyAlignment="1">
      <alignment horizontal="center" vertical="center" wrapText="1" readingOrder="1"/>
    </xf>
    <xf numFmtId="0" fontId="20" fillId="28" borderId="32" xfId="1" applyFont="1" applyFill="1" applyBorder="1" applyAlignment="1">
      <alignment horizontal="center" vertical="center" wrapText="1" readingOrder="1"/>
    </xf>
    <xf numFmtId="0" fontId="2" fillId="25" borderId="11" xfId="1" applyFont="1" applyFill="1" applyBorder="1" applyAlignment="1">
      <alignment horizontal="center" readingOrder="1"/>
    </xf>
    <xf numFmtId="0" fontId="2" fillId="25" borderId="10" xfId="1" applyFont="1" applyFill="1" applyBorder="1" applyAlignment="1">
      <alignment horizontal="center" readingOrder="1"/>
    </xf>
    <xf numFmtId="0" fontId="1" fillId="25" borderId="12" xfId="1" applyFont="1" applyFill="1" applyBorder="1" applyAlignment="1">
      <alignment horizontal="center" readingOrder="1"/>
    </xf>
    <xf numFmtId="0" fontId="1" fillId="25" borderId="0" xfId="1" applyFont="1" applyFill="1" applyBorder="1" applyAlignment="1">
      <alignment horizontal="center" readingOrder="1"/>
    </xf>
    <xf numFmtId="0" fontId="35" fillId="0" borderId="0" xfId="1" applyFont="1" applyAlignment="1">
      <alignment horizontal="left" vertical="center" readingOrder="1"/>
    </xf>
    <xf numFmtId="165" fontId="45" fillId="0" borderId="30" xfId="1" applyNumberFormat="1" applyFont="1" applyBorder="1" applyAlignment="1">
      <alignment horizontal="center" vertical="center" readingOrder="1"/>
    </xf>
    <xf numFmtId="165" fontId="45" fillId="0" borderId="26" xfId="1" applyNumberFormat="1" applyFont="1" applyBorder="1" applyAlignment="1">
      <alignment horizontal="center" vertical="center" readingOrder="1"/>
    </xf>
    <xf numFmtId="0" fontId="20" fillId="32" borderId="26" xfId="43" applyFont="1" applyFill="1" applyBorder="1" applyAlignment="1">
      <alignment horizontal="center" vertical="center" wrapText="1"/>
    </xf>
    <xf numFmtId="0" fontId="50" fillId="35" borderId="63" xfId="1" applyFont="1" applyFill="1" applyBorder="1" applyAlignment="1">
      <alignment horizontal="center" vertical="center" readingOrder="1"/>
    </xf>
    <xf numFmtId="0" fontId="50" fillId="35" borderId="44" xfId="1" applyFont="1" applyFill="1" applyBorder="1" applyAlignment="1">
      <alignment horizontal="center" vertical="center" readingOrder="1"/>
    </xf>
    <xf numFmtId="0" fontId="39" fillId="24" borderId="30" xfId="1" applyFont="1" applyFill="1" applyBorder="1" applyAlignment="1">
      <alignment horizontal="center" readingOrder="1"/>
    </xf>
    <xf numFmtId="0" fontId="39" fillId="24" borderId="26" xfId="1" applyFont="1" applyFill="1" applyBorder="1" applyAlignment="1">
      <alignment horizontal="center" readingOrder="1"/>
    </xf>
    <xf numFmtId="0" fontId="32" fillId="34" borderId="26" xfId="43" applyFont="1" applyFill="1" applyBorder="1" applyAlignment="1">
      <alignment horizontal="center" vertical="center" wrapText="1"/>
    </xf>
    <xf numFmtId="0" fontId="32" fillId="31" borderId="26" xfId="43" applyFont="1" applyFill="1" applyBorder="1" applyAlignment="1">
      <alignment horizontal="center" vertical="center" wrapText="1"/>
    </xf>
    <xf numFmtId="0" fontId="31" fillId="35" borderId="30" xfId="43" applyFont="1" applyFill="1" applyBorder="1" applyAlignment="1">
      <alignment horizontal="center" vertical="center" wrapText="1"/>
    </xf>
    <xf numFmtId="0" fontId="31" fillId="35" borderId="26" xfId="43" applyFont="1" applyFill="1" applyBorder="1" applyAlignment="1">
      <alignment horizontal="center" vertical="center" wrapText="1"/>
    </xf>
    <xf numFmtId="0" fontId="50" fillId="35" borderId="46" xfId="1" applyFont="1" applyFill="1" applyBorder="1" applyAlignment="1">
      <alignment horizontal="center" vertical="center" readingOrder="1"/>
    </xf>
    <xf numFmtId="0" fontId="50" fillId="35" borderId="24" xfId="1" applyFont="1" applyFill="1" applyBorder="1" applyAlignment="1">
      <alignment horizontal="center" vertical="center" readingOrder="1"/>
    </xf>
    <xf numFmtId="0" fontId="50" fillId="35" borderId="32" xfId="1" applyFont="1" applyFill="1" applyBorder="1" applyAlignment="1">
      <alignment horizontal="center" vertical="center" readingOrder="1"/>
    </xf>
    <xf numFmtId="0" fontId="50" fillId="35" borderId="22" xfId="1" applyFont="1" applyFill="1" applyBorder="1" applyAlignment="1">
      <alignment horizontal="center" vertical="center" readingOrder="1"/>
    </xf>
    <xf numFmtId="0" fontId="50" fillId="35" borderId="16" xfId="1" applyFont="1" applyFill="1" applyBorder="1" applyAlignment="1">
      <alignment horizontal="center" vertical="center" readingOrder="1"/>
    </xf>
    <xf numFmtId="0" fontId="50" fillId="35" borderId="53" xfId="1" applyFont="1" applyFill="1" applyBorder="1" applyAlignment="1">
      <alignment horizontal="center" vertical="center" readingOrder="1"/>
    </xf>
    <xf numFmtId="0" fontId="20" fillId="35" borderId="30" xfId="1" applyFont="1" applyFill="1" applyBorder="1" applyAlignment="1">
      <alignment horizontal="center" vertical="center" wrapText="1" readingOrder="1"/>
    </xf>
    <xf numFmtId="0" fontId="20" fillId="35" borderId="27" xfId="1" applyFont="1" applyFill="1" applyBorder="1" applyAlignment="1">
      <alignment horizontal="center" vertical="center" wrapText="1" readingOrder="1"/>
    </xf>
    <xf numFmtId="0" fontId="20" fillId="35" borderId="26" xfId="1" applyFont="1" applyFill="1" applyBorder="1" applyAlignment="1">
      <alignment horizontal="center" vertical="center" wrapText="1" readingOrder="1"/>
    </xf>
    <xf numFmtId="165" fontId="45" fillId="0" borderId="30" xfId="1" applyNumberFormat="1" applyFont="1" applyFill="1" applyBorder="1" applyAlignment="1">
      <alignment horizontal="center" vertical="center" readingOrder="1"/>
    </xf>
    <xf numFmtId="165" fontId="45" fillId="0" borderId="26" xfId="1" applyNumberFormat="1" applyFont="1" applyFill="1" applyBorder="1" applyAlignment="1">
      <alignment horizontal="center" vertical="center" readingOrder="1"/>
    </xf>
    <xf numFmtId="0" fontId="20" fillId="28" borderId="28" xfId="43" applyFont="1" applyFill="1" applyBorder="1" applyAlignment="1">
      <alignment horizontal="center" vertical="center" wrapText="1"/>
    </xf>
    <xf numFmtId="0" fontId="20" fillId="28" borderId="42" xfId="43" applyFont="1" applyFill="1" applyBorder="1" applyAlignment="1">
      <alignment horizontal="center" vertical="center" wrapText="1"/>
    </xf>
    <xf numFmtId="0" fontId="20" fillId="46" borderId="11" xfId="1" applyFont="1" applyFill="1" applyBorder="1" applyAlignment="1">
      <alignment horizontal="center" vertical="center" readingOrder="1"/>
    </xf>
    <xf numFmtId="0" fontId="20" fillId="46" borderId="10" xfId="1" applyFont="1" applyFill="1" applyBorder="1" applyAlignment="1">
      <alignment horizontal="center" vertical="center" readingOrder="1"/>
    </xf>
    <xf numFmtId="0" fontId="20" fillId="46" borderId="16" xfId="1" applyFont="1" applyFill="1" applyBorder="1" applyAlignment="1">
      <alignment horizontal="center" vertical="center" readingOrder="1"/>
    </xf>
    <xf numFmtId="0" fontId="20" fillId="45" borderId="30" xfId="1" applyFont="1" applyFill="1" applyBorder="1" applyAlignment="1">
      <alignment horizontal="center" vertical="center" readingOrder="1"/>
    </xf>
    <xf numFmtId="0" fontId="20" fillId="45" borderId="27" xfId="1" applyFont="1" applyFill="1" applyBorder="1" applyAlignment="1">
      <alignment horizontal="center" vertical="center" readingOrder="1"/>
    </xf>
    <xf numFmtId="0" fontId="20" fillId="45" borderId="26" xfId="1" applyFont="1" applyFill="1" applyBorder="1" applyAlignment="1">
      <alignment horizontal="center" vertical="center" readingOrder="1"/>
    </xf>
    <xf numFmtId="0" fontId="48" fillId="43" borderId="30" xfId="1" applyFont="1" applyFill="1" applyBorder="1" applyAlignment="1">
      <alignment horizontal="center" vertical="center" readingOrder="1"/>
    </xf>
    <xf numFmtId="0" fontId="48" fillId="43" borderId="27" xfId="1" applyFont="1" applyFill="1" applyBorder="1" applyAlignment="1">
      <alignment horizontal="center" vertical="center" readingOrder="1"/>
    </xf>
    <xf numFmtId="0" fontId="48" fillId="43" borderId="26" xfId="1" applyFont="1" applyFill="1" applyBorder="1" applyAlignment="1">
      <alignment horizontal="center" vertical="center" readingOrder="1"/>
    </xf>
    <xf numFmtId="0" fontId="2" fillId="35" borderId="26" xfId="1" applyFont="1" applyFill="1" applyBorder="1" applyAlignment="1">
      <alignment horizontal="right" readingOrder="1"/>
    </xf>
    <xf numFmtId="0" fontId="20" fillId="35" borderId="30" xfId="44" applyFont="1" applyFill="1" applyBorder="1" applyAlignment="1">
      <alignment horizontal="center" vertical="center" wrapText="1"/>
    </xf>
    <xf numFmtId="0" fontId="20" fillId="35" borderId="26" xfId="44" applyFont="1" applyFill="1" applyBorder="1" applyAlignment="1">
      <alignment horizontal="center" vertical="center" wrapText="1"/>
    </xf>
    <xf numFmtId="0" fontId="20" fillId="32" borderId="30" xfId="44" applyFont="1" applyFill="1" applyBorder="1" applyAlignment="1">
      <alignment horizontal="center" vertical="center" wrapText="1"/>
    </xf>
    <xf numFmtId="0" fontId="20" fillId="32" borderId="27" xfId="44" applyFont="1" applyFill="1" applyBorder="1" applyAlignment="1">
      <alignment horizontal="center" vertical="center" wrapText="1"/>
    </xf>
    <xf numFmtId="0" fontId="20" fillId="32" borderId="13" xfId="44" applyFont="1" applyFill="1" applyBorder="1" applyAlignment="1">
      <alignment horizontal="center" vertical="center" wrapText="1"/>
    </xf>
    <xf numFmtId="0" fontId="20" fillId="33" borderId="30" xfId="44" applyFont="1" applyFill="1" applyBorder="1" applyAlignment="1">
      <alignment horizontal="center" vertical="center" wrapText="1"/>
    </xf>
    <xf numFmtId="0" fontId="20" fillId="33" borderId="27" xfId="44" applyFont="1" applyFill="1" applyBorder="1" applyAlignment="1">
      <alignment horizontal="center" vertical="center" wrapText="1"/>
    </xf>
    <xf numFmtId="0" fontId="20" fillId="33" borderId="26" xfId="44" applyFont="1" applyFill="1" applyBorder="1" applyAlignment="1">
      <alignment horizontal="center" vertical="center" wrapText="1"/>
    </xf>
    <xf numFmtId="0" fontId="32" fillId="31" borderId="30" xfId="44" applyFont="1" applyFill="1" applyBorder="1" applyAlignment="1">
      <alignment horizontal="center" vertical="center" wrapText="1"/>
    </xf>
    <xf numFmtId="0" fontId="32" fillId="31" borderId="27" xfId="44" applyFont="1" applyFill="1" applyBorder="1" applyAlignment="1">
      <alignment horizontal="center" vertical="center" wrapText="1"/>
    </xf>
    <xf numFmtId="0" fontId="32" fillId="31" borderId="13" xfId="44" applyFont="1" applyFill="1" applyBorder="1" applyAlignment="1">
      <alignment horizontal="center" vertical="center" wrapText="1"/>
    </xf>
    <xf numFmtId="0" fontId="20" fillId="35" borderId="13" xfId="44" applyFont="1" applyFill="1" applyBorder="1" applyAlignment="1">
      <alignment horizontal="center" vertical="center" wrapText="1"/>
    </xf>
    <xf numFmtId="0" fontId="20" fillId="35" borderId="49" xfId="44" applyFont="1" applyFill="1" applyBorder="1" applyAlignment="1">
      <alignment horizontal="center" vertical="center" wrapText="1"/>
    </xf>
    <xf numFmtId="0" fontId="20" fillId="35" borderId="39" xfId="44" applyFont="1" applyFill="1" applyBorder="1" applyAlignment="1">
      <alignment horizontal="center" vertical="center" wrapText="1"/>
    </xf>
    <xf numFmtId="0" fontId="20" fillId="35" borderId="47" xfId="44" applyFont="1" applyFill="1" applyBorder="1" applyAlignment="1">
      <alignment horizontal="center" vertical="center" wrapText="1"/>
    </xf>
    <xf numFmtId="0" fontId="32" fillId="34" borderId="39" xfId="44" applyFont="1" applyFill="1" applyBorder="1" applyAlignment="1">
      <alignment horizontal="center" vertical="center" wrapText="1"/>
    </xf>
    <xf numFmtId="0" fontId="32" fillId="34" borderId="47" xfId="44" applyFont="1" applyFill="1" applyBorder="1" applyAlignment="1">
      <alignment horizontal="center" vertical="center" wrapText="1"/>
    </xf>
    <xf numFmtId="0" fontId="32" fillId="34" borderId="30" xfId="44" applyFont="1" applyFill="1" applyBorder="1" applyAlignment="1">
      <alignment horizontal="center" vertical="center" wrapText="1"/>
    </xf>
    <xf numFmtId="0" fontId="32" fillId="34" borderId="27" xfId="44" applyFont="1" applyFill="1" applyBorder="1" applyAlignment="1">
      <alignment horizontal="center" vertical="center" wrapText="1"/>
    </xf>
    <xf numFmtId="0" fontId="32" fillId="34" borderId="13" xfId="44" applyFont="1" applyFill="1" applyBorder="1" applyAlignment="1">
      <alignment horizontal="center" vertical="center" wrapText="1"/>
    </xf>
    <xf numFmtId="0" fontId="21" fillId="28" borderId="11" xfId="44" applyFont="1" applyFill="1" applyBorder="1" applyAlignment="1">
      <alignment horizontal="center" vertical="center" wrapText="1"/>
    </xf>
    <xf numFmtId="0" fontId="21" fillId="28" borderId="10" xfId="44" applyFont="1" applyFill="1" applyBorder="1" applyAlignment="1">
      <alignment horizontal="center" vertical="center" wrapText="1"/>
    </xf>
    <xf numFmtId="0" fontId="21" fillId="28" borderId="16" xfId="44" applyFont="1" applyFill="1" applyBorder="1" applyAlignment="1">
      <alignment horizontal="center" vertical="center" wrapText="1"/>
    </xf>
    <xf numFmtId="0" fontId="1" fillId="25" borderId="22" xfId="1" applyFont="1" applyFill="1" applyBorder="1" applyAlignment="1">
      <alignment horizontal="center" readingOrder="1"/>
    </xf>
    <xf numFmtId="0" fontId="20" fillId="35" borderId="11" xfId="1" applyFont="1" applyFill="1" applyBorder="1" applyAlignment="1">
      <alignment horizontal="center" vertical="center" wrapText="1" readingOrder="1"/>
    </xf>
    <xf numFmtId="0" fontId="20" fillId="35" borderId="10" xfId="1" applyFont="1" applyFill="1" applyBorder="1" applyAlignment="1">
      <alignment horizontal="center" vertical="center" wrapText="1" readingOrder="1"/>
    </xf>
    <xf numFmtId="0" fontId="20" fillId="35" borderId="16" xfId="1" applyFont="1" applyFill="1" applyBorder="1" applyAlignment="1">
      <alignment horizontal="center" vertical="center" wrapText="1" readingOrder="1"/>
    </xf>
    <xf numFmtId="0" fontId="20" fillId="28" borderId="23" xfId="1" applyFont="1" applyFill="1" applyBorder="1" applyAlignment="1">
      <alignment horizontal="center" vertical="center" wrapText="1" readingOrder="1"/>
    </xf>
    <xf numFmtId="0" fontId="20" fillId="28" borderId="18" xfId="1" applyFont="1" applyFill="1" applyBorder="1" applyAlignment="1">
      <alignment horizontal="center" vertical="center" wrapText="1" readingOrder="1"/>
    </xf>
    <xf numFmtId="0" fontId="20" fillId="28" borderId="22" xfId="1" applyFont="1" applyFill="1" applyBorder="1" applyAlignment="1">
      <alignment horizontal="center" vertical="center" wrapText="1" readingOrder="1"/>
    </xf>
    <xf numFmtId="0" fontId="2" fillId="25" borderId="16" xfId="1" applyFont="1" applyFill="1" applyBorder="1" applyAlignment="1">
      <alignment horizontal="center" readingOrder="1"/>
    </xf>
    <xf numFmtId="0" fontId="1" fillId="25" borderId="32" xfId="1" applyFont="1" applyFill="1" applyBorder="1" applyAlignment="1">
      <alignment horizontal="center" readingOrder="1"/>
    </xf>
    <xf numFmtId="0" fontId="1" fillId="35" borderId="27" xfId="1" applyFont="1" applyFill="1" applyBorder="1" applyAlignment="1">
      <alignment horizontal="right" readingOrder="1"/>
    </xf>
    <xf numFmtId="0" fontId="1" fillId="35" borderId="26" xfId="1" applyFont="1" applyFill="1" applyBorder="1" applyAlignment="1">
      <alignment horizontal="right" readingOrder="1"/>
    </xf>
    <xf numFmtId="0" fontId="1" fillId="0" borderId="68" xfId="43" applyFont="1" applyBorder="1" applyAlignment="1">
      <alignment horizontal="center" vertical="center"/>
    </xf>
    <xf numFmtId="0" fontId="1" fillId="0" borderId="67" xfId="43" applyFont="1" applyBorder="1" applyAlignment="1">
      <alignment horizontal="center" vertical="center"/>
    </xf>
  </cellXfs>
  <cellStyles count="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_H&amp;S Stats_2006" xfId="43"/>
    <cellStyle name="Normal_H&amp;S Stats_2006 2" xfId="44"/>
    <cellStyle name="Note 2" xfId="38"/>
    <cellStyle name="Output 2" xfId="39"/>
    <cellStyle name="Title 2" xfId="40"/>
    <cellStyle name="Total 2" xfId="41"/>
    <cellStyle name="Warning Text 2" xfId="42"/>
  </cellStyles>
  <dxfs count="202"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99"/>
      </font>
    </dxf>
    <dxf>
      <font>
        <color theme="0"/>
      </font>
    </dxf>
  </dxfs>
  <tableStyles count="0" defaultTableStyle="TableStyleMedium2" defaultPivotStyle="PivotStyleLight16"/>
  <colors>
    <mruColors>
      <color rgb="FF00FFFF"/>
      <color rgb="FFFF99CC"/>
      <color rgb="FFFF6600"/>
      <color rgb="FF003366"/>
      <color rgb="FF008000"/>
      <color rgb="FF006600"/>
      <color rgb="FFFF5050"/>
      <color rgb="FFCCFFCC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Incidents reported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Incident Reports Discovery</c:v>
          </c:tx>
          <c:spPr>
            <a:solidFill>
              <a:srgbClr val="0070C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2015-16'!$O$8:$O$12</c:f>
              <c:numCache>
                <c:formatCode>General</c:formatCode>
                <c:ptCount val="5"/>
                <c:pt idx="0">
                  <c:v>55</c:v>
                </c:pt>
                <c:pt idx="1">
                  <c:v>91</c:v>
                </c:pt>
                <c:pt idx="2">
                  <c:v>46</c:v>
                </c:pt>
                <c:pt idx="3">
                  <c:v>28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A-4E75-A69D-A37D9ECE10DA}"/>
            </c:ext>
          </c:extLst>
        </c:ser>
        <c:ser>
          <c:idx val="1"/>
          <c:order val="1"/>
          <c:tx>
            <c:v>Incident Reports James Cook</c:v>
          </c:tx>
          <c:spPr>
            <a:solidFill>
              <a:srgbClr val="008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2015-16'!$P$8:$P$12</c:f>
              <c:numCache>
                <c:formatCode>General</c:formatCode>
                <c:ptCount val="5"/>
                <c:pt idx="0">
                  <c:v>38</c:v>
                </c:pt>
                <c:pt idx="1">
                  <c:v>22</c:v>
                </c:pt>
                <c:pt idx="2">
                  <c:v>42</c:v>
                </c:pt>
                <c:pt idx="3">
                  <c:v>41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A-4E75-A69D-A37D9ECE10DA}"/>
            </c:ext>
          </c:extLst>
        </c:ser>
        <c:ser>
          <c:idx val="3"/>
          <c:order val="2"/>
          <c:tx>
            <c:v>MAIB Reports - Fleet</c:v>
          </c:tx>
          <c:spPr>
            <a:solidFill>
              <a:srgbClr val="C00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2015-16'!$U$8:$U$12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6A-4E75-A69D-A37D9ECE1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4329288"/>
        <c:axId val="-2117394408"/>
      </c:barChart>
      <c:catAx>
        <c:axId val="-2114329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17394408"/>
        <c:crosses val="autoZero"/>
        <c:auto val="1"/>
        <c:lblAlgn val="ctr"/>
        <c:lblOffset val="100"/>
        <c:noMultiLvlLbl val="0"/>
      </c:catAx>
      <c:valAx>
        <c:axId val="-2117394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43292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Hazard Communications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'Annual Stats 2015-16'!$G$15:$G$16</c:f>
              <c:strCache>
                <c:ptCount val="2"/>
                <c:pt idx="0">
                  <c:v>Hazard Communication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2015-16'!$G$17:$G$21</c:f>
              <c:numCache>
                <c:formatCode>General</c:formatCode>
                <c:ptCount val="5"/>
                <c:pt idx="0">
                  <c:v>20</c:v>
                </c:pt>
                <c:pt idx="1">
                  <c:v>63</c:v>
                </c:pt>
                <c:pt idx="2">
                  <c:v>20</c:v>
                </c:pt>
                <c:pt idx="3">
                  <c:v>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9-414C-BA80-37EE0083AE64}"/>
            </c:ext>
          </c:extLst>
        </c:ser>
        <c:ser>
          <c:idx val="1"/>
          <c:order val="1"/>
          <c:tx>
            <c:strRef>
              <c:f>'Annual Stats 2015-16'!$H$15:$H$16</c:f>
              <c:strCache>
                <c:ptCount val="2"/>
                <c:pt idx="0">
                  <c:v>Hazard Communication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2015-16'!$H$17:$H$21</c:f>
              <c:numCache>
                <c:formatCode>General</c:formatCode>
                <c:ptCount val="5"/>
                <c:pt idx="0">
                  <c:v>14</c:v>
                </c:pt>
                <c:pt idx="1">
                  <c:v>5</c:v>
                </c:pt>
                <c:pt idx="2">
                  <c:v>7</c:v>
                </c:pt>
                <c:pt idx="3">
                  <c:v>17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69-414C-BA80-37EE0083A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1428312"/>
        <c:axId val="-2131068952"/>
      </c:barChart>
      <c:catAx>
        <c:axId val="-213142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31068952"/>
        <c:crosses val="autoZero"/>
        <c:auto val="1"/>
        <c:lblAlgn val="ctr"/>
        <c:lblOffset val="100"/>
        <c:noMultiLvlLbl val="0"/>
      </c:catAx>
      <c:valAx>
        <c:axId val="-21310689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Hazrd Commiunications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142831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Personal Accidents by Ship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762712298974902"/>
          <c:y val="0.13320162176466999"/>
          <c:w val="0.69321864928005705"/>
          <c:h val="0.627790461047749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'Annual Stats 2015-16'!$D$6:$D$7</c:f>
              <c:strCache>
                <c:ptCount val="2"/>
                <c:pt idx="0">
                  <c:v>Personnel Accidents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2015-16'!$D$8:$D$12</c:f>
              <c:numCache>
                <c:formatCode>General</c:formatCode>
                <c:ptCount val="5"/>
                <c:pt idx="0">
                  <c:v>16</c:v>
                </c:pt>
                <c:pt idx="1">
                  <c:v>8</c:v>
                </c:pt>
                <c:pt idx="2">
                  <c:v>14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1-4246-B1F7-9F146B3BB269}"/>
            </c:ext>
          </c:extLst>
        </c:ser>
        <c:ser>
          <c:idx val="1"/>
          <c:order val="1"/>
          <c:tx>
            <c:strRef>
              <c:f>'Annual Stats 2015-16'!$E$6:$E$7</c:f>
              <c:strCache>
                <c:ptCount val="2"/>
                <c:pt idx="0">
                  <c:v>Personnel Accidents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2015-16'!$E$8:$E$12</c:f>
              <c:numCache>
                <c:formatCode>General</c:formatCode>
                <c:ptCount val="5"/>
                <c:pt idx="0">
                  <c:v>9</c:v>
                </c:pt>
                <c:pt idx="1">
                  <c:v>12</c:v>
                </c:pt>
                <c:pt idx="2">
                  <c:v>20</c:v>
                </c:pt>
                <c:pt idx="3">
                  <c:v>17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1-4246-B1F7-9F146B3BB269}"/>
            </c:ext>
          </c:extLst>
        </c:ser>
        <c:ser>
          <c:idx val="2"/>
          <c:order val="2"/>
          <c:tx>
            <c:v>MAIB Reported</c:v>
          </c:tx>
          <c:spPr>
            <a:solidFill>
              <a:srgbClr val="C00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2015-16'!$K$25:$K$29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1-4246-B1F7-9F146B3B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1029736"/>
        <c:axId val="-2137267608"/>
      </c:barChart>
      <c:catAx>
        <c:axId val="-2131029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37267608"/>
        <c:crosses val="autoZero"/>
        <c:auto val="1"/>
        <c:lblAlgn val="ctr"/>
        <c:lblOffset val="100"/>
        <c:noMultiLvlLbl val="0"/>
      </c:catAx>
      <c:valAx>
        <c:axId val="-2137267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Personal Accidents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102973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</a:defRPr>
            </a:pPr>
            <a:r>
              <a:rPr lang="en-GB" baseline="0">
                <a:solidFill>
                  <a:srgbClr val="FF0000"/>
                </a:solidFill>
              </a:rPr>
              <a:t>Research Ship Group - Personal Accidents by Ship Location - still to generate appropriate data to Stats sheet!!!</a:t>
            </a:r>
            <a:endParaRPr lang="en-GB">
              <a:solidFill>
                <a:srgbClr val="FF0000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2015-16'!$L$29:$P$29,'Annual Stats 2015-16'!$R$29)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9-4740-8DFF-8794A115640A}"/>
            </c:ext>
          </c:extLst>
        </c:ser>
        <c:ser>
          <c:idx val="11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2015-16'!$L$28:$P$28,'Annual Stats 2015-16'!$R$28)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9-4740-8DFF-8794A115640A}"/>
            </c:ext>
          </c:extLst>
        </c:ser>
        <c:ser>
          <c:idx val="10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2015-16'!$L$27:$P$27,'Annual Stats 2015-16'!$R$27)</c:f>
              <c:numCache>
                <c:formatCode>General</c:formatCode>
                <c:ptCount val="6"/>
                <c:pt idx="0">
                  <c:v>7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9-4740-8DFF-8794A115640A}"/>
            </c:ext>
          </c:extLst>
        </c:ser>
        <c:ser>
          <c:idx val="9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2015-16'!$L$26:$P$26,'Annual Stats 2015-16'!$R$26)</c:f>
              <c:numCache>
                <c:formatCode>General</c:formatCode>
                <c:ptCount val="6"/>
                <c:pt idx="0">
                  <c:v>7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49-4740-8DFF-8794A115640A}"/>
            </c:ext>
          </c:extLst>
        </c:ser>
        <c:ser>
          <c:idx val="8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2015-16'!$L$25:$P$25,'Annual Stats 2015-16'!$R$25)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49-4740-8DFF-8794A1156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942264"/>
        <c:axId val="-2124939208"/>
      </c:barChart>
      <c:catAx>
        <c:axId val="-2124942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24939208"/>
        <c:crosses val="autoZero"/>
        <c:auto val="1"/>
        <c:lblAlgn val="ctr"/>
        <c:lblOffset val="100"/>
        <c:noMultiLvlLbl val="0"/>
      </c:catAx>
      <c:valAx>
        <c:axId val="-2124939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94226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Hazard Communications by Issue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'Annual Stats 2015-16'!$B$53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2015-16'!$C$53:$G$53,'Annual Stats 2015-16'!$L$53)</c:f>
              <c:numCache>
                <c:formatCode>General</c:formatCode>
                <c:ptCount val="6"/>
                <c:pt idx="0">
                  <c:v>12</c:v>
                </c:pt>
                <c:pt idx="1">
                  <c:v>2</c:v>
                </c:pt>
                <c:pt idx="2">
                  <c:v>9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6-475C-A419-F42BEC2FA236}"/>
            </c:ext>
          </c:extLst>
        </c:ser>
        <c:ser>
          <c:idx val="3"/>
          <c:order val="1"/>
          <c:tx>
            <c:strRef>
              <c:f>'Annual Stats 2015-16'!$B$52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2015-16'!$C$52:$G$52,'Annual Stats 2015-16'!$L$52)</c:f>
              <c:numCache>
                <c:formatCode>General</c:formatCode>
                <c:ptCount val="6"/>
                <c:pt idx="0">
                  <c:v>10</c:v>
                </c:pt>
                <c:pt idx="1">
                  <c:v>2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6-475C-A419-F42BEC2FA236}"/>
            </c:ext>
          </c:extLst>
        </c:ser>
        <c:ser>
          <c:idx val="2"/>
          <c:order val="2"/>
          <c:tx>
            <c:strRef>
              <c:f>'Annual Stats 2015-16'!$B$51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2015-16'!$C$51:$G$51,'Annual Stats 2015-16'!$L$51)</c:f>
              <c:numCache>
                <c:formatCode>General</c:formatCode>
                <c:ptCount val="6"/>
                <c:pt idx="0">
                  <c:v>17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6-475C-A419-F42BEC2FA236}"/>
            </c:ext>
          </c:extLst>
        </c:ser>
        <c:ser>
          <c:idx val="1"/>
          <c:order val="3"/>
          <c:tx>
            <c:strRef>
              <c:f>'Annual Stats 2015-16'!$B$50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2015-16'!$C$50:$G$50,'Annual Stats 2015-16'!$L$50)</c:f>
              <c:numCache>
                <c:formatCode>General</c:formatCode>
                <c:ptCount val="6"/>
                <c:pt idx="0">
                  <c:v>31</c:v>
                </c:pt>
                <c:pt idx="1">
                  <c:v>3</c:v>
                </c:pt>
                <c:pt idx="2">
                  <c:v>14</c:v>
                </c:pt>
                <c:pt idx="3">
                  <c:v>12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36-475C-A419-F42BEC2FA236}"/>
            </c:ext>
          </c:extLst>
        </c:ser>
        <c:ser>
          <c:idx val="0"/>
          <c:order val="4"/>
          <c:tx>
            <c:strRef>
              <c:f>'Annual Stats 2015-16'!$B$49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2015-16'!$C$49:$G$49,'Annual Stats 2015-16'!$L$49)</c:f>
              <c:numCache>
                <c:formatCode>General</c:formatCode>
                <c:ptCount val="6"/>
                <c:pt idx="0">
                  <c:v>15</c:v>
                </c:pt>
                <c:pt idx="1">
                  <c:v>3</c:v>
                </c:pt>
                <c:pt idx="2">
                  <c:v>11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36-475C-A419-F42BEC2FA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5353208"/>
        <c:axId val="-2125350152"/>
      </c:barChart>
      <c:catAx>
        <c:axId val="-2125353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25350152"/>
        <c:crosses val="autoZero"/>
        <c:auto val="1"/>
        <c:lblAlgn val="ctr"/>
        <c:lblOffset val="100"/>
        <c:noMultiLvlLbl val="0"/>
      </c:catAx>
      <c:valAx>
        <c:axId val="-21253501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Hazard Communications</a:t>
                </a:r>
              </a:p>
            </c:rich>
          </c:tx>
          <c:layout>
            <c:manualLayout>
              <c:xMode val="edge"/>
              <c:yMode val="edge"/>
              <c:x val="9.9920777993558002E-2"/>
              <c:y val="0.1216535105022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53532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Total Incidents Reported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'Annual Stats 2015-16'!$S$16</c:f>
              <c:strCache>
                <c:ptCount val="1"/>
                <c:pt idx="0">
                  <c:v>Haz'Comms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2015-16'!$S$17:$S$21</c:f>
              <c:numCache>
                <c:formatCode>General</c:formatCode>
                <c:ptCount val="5"/>
                <c:pt idx="0">
                  <c:v>34</c:v>
                </c:pt>
                <c:pt idx="1">
                  <c:v>68</c:v>
                </c:pt>
                <c:pt idx="2">
                  <c:v>27</c:v>
                </c:pt>
                <c:pt idx="3">
                  <c:v>22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2-43C8-964A-3854D628094A}"/>
            </c:ext>
          </c:extLst>
        </c:ser>
        <c:ser>
          <c:idx val="2"/>
          <c:order val="1"/>
          <c:tx>
            <c:strRef>
              <c:f>'Annual Stats 2015-16'!$R$16</c:f>
              <c:strCache>
                <c:ptCount val="1"/>
                <c:pt idx="0">
                  <c:v>Near Miss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2015-16'!$R$17:$R$21</c:f>
              <c:numCache>
                <c:formatCode>General</c:formatCode>
                <c:ptCount val="5"/>
                <c:pt idx="0">
                  <c:v>25</c:v>
                </c:pt>
                <c:pt idx="1">
                  <c:v>9</c:v>
                </c:pt>
                <c:pt idx="2">
                  <c:v>20</c:v>
                </c:pt>
                <c:pt idx="3">
                  <c:v>15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2-43C8-964A-3854D628094A}"/>
            </c:ext>
          </c:extLst>
        </c:ser>
        <c:ser>
          <c:idx val="1"/>
          <c:order val="2"/>
          <c:tx>
            <c:strRef>
              <c:f>'Annual Stats 2015-16'!$Q$16</c:f>
              <c:strCache>
                <c:ptCount val="1"/>
                <c:pt idx="0">
                  <c:v>Vessel Accidents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2015-16'!$Q$17:$Q$21</c:f>
              <c:numCache>
                <c:formatCode>General</c:formatCode>
                <c:ptCount val="5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7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B2-43C8-964A-3854D628094A}"/>
            </c:ext>
          </c:extLst>
        </c:ser>
        <c:ser>
          <c:idx val="0"/>
          <c:order val="3"/>
          <c:tx>
            <c:strRef>
              <c:f>'Annual Stats 2015-16'!$P$16</c:f>
              <c:strCache>
                <c:ptCount val="1"/>
                <c:pt idx="0">
                  <c:v>Personal Accidents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2015-16'!$P$17:$P$21</c:f>
              <c:numCache>
                <c:formatCode>General</c:formatCode>
                <c:ptCount val="5"/>
                <c:pt idx="0">
                  <c:v>25</c:v>
                </c:pt>
                <c:pt idx="1">
                  <c:v>20</c:v>
                </c:pt>
                <c:pt idx="2">
                  <c:v>34</c:v>
                </c:pt>
                <c:pt idx="3">
                  <c:v>25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B2-43C8-964A-3854D628094A}"/>
            </c:ext>
          </c:extLst>
        </c:ser>
        <c:ser>
          <c:idx val="4"/>
          <c:order val="4"/>
          <c:tx>
            <c:v>MAIB Reports</c:v>
          </c:tx>
          <c:spPr>
            <a:solidFill>
              <a:srgbClr val="C00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2015-16'!$U$8:$U$12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B2-43C8-964A-3854D6280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5293048"/>
        <c:axId val="-2125289960"/>
      </c:barChart>
      <c:catAx>
        <c:axId val="-2125293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5289960"/>
        <c:crosses val="autoZero"/>
        <c:auto val="1"/>
        <c:lblAlgn val="ctr"/>
        <c:lblOffset val="100"/>
        <c:noMultiLvlLbl val="0"/>
      </c:catAx>
      <c:valAx>
        <c:axId val="-21252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529304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Incidents reported by Ship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Incident Reports Discovery</c:v>
          </c:tx>
          <c:spPr>
            <a:solidFill>
              <a:srgbClr val="0070C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2015-16'!$O$8:$O$12</c:f>
              <c:numCache>
                <c:formatCode>General</c:formatCode>
                <c:ptCount val="5"/>
                <c:pt idx="0">
                  <c:v>55</c:v>
                </c:pt>
                <c:pt idx="1">
                  <c:v>91</c:v>
                </c:pt>
                <c:pt idx="2">
                  <c:v>46</c:v>
                </c:pt>
                <c:pt idx="3">
                  <c:v>28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2-424F-9B57-71E67ECF8C8D}"/>
            </c:ext>
          </c:extLst>
        </c:ser>
        <c:ser>
          <c:idx val="1"/>
          <c:order val="1"/>
          <c:tx>
            <c:v>Incident Reports James Cook</c:v>
          </c:tx>
          <c:spPr>
            <a:solidFill>
              <a:srgbClr val="008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2015-16'!$P$8:$P$12</c:f>
              <c:numCache>
                <c:formatCode>General</c:formatCode>
                <c:ptCount val="5"/>
                <c:pt idx="0">
                  <c:v>38</c:v>
                </c:pt>
                <c:pt idx="1">
                  <c:v>22</c:v>
                </c:pt>
                <c:pt idx="2">
                  <c:v>42</c:v>
                </c:pt>
                <c:pt idx="3">
                  <c:v>41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82-424F-9B57-71E67ECF8C8D}"/>
            </c:ext>
          </c:extLst>
        </c:ser>
        <c:ser>
          <c:idx val="3"/>
          <c:order val="2"/>
          <c:tx>
            <c:v>MAIB Reports - Fleet</c:v>
          </c:tx>
          <c:spPr>
            <a:solidFill>
              <a:srgbClr val="C00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2015-16'!$U$8:$U$12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2-424F-9B57-71E67ECF8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7314808"/>
        <c:axId val="-2117311800"/>
      </c:barChart>
      <c:catAx>
        <c:axId val="-2117314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17311800"/>
        <c:crosses val="autoZero"/>
        <c:auto val="1"/>
        <c:lblAlgn val="ctr"/>
        <c:lblOffset val="100"/>
        <c:noMultiLvlLbl val="0"/>
      </c:catAx>
      <c:valAx>
        <c:axId val="-21173118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73148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Personal Accidents by Rank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2015-16'!$C$29:$J$29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A-4FD8-B9E0-7E174AC09624}"/>
            </c:ext>
          </c:extLst>
        </c:ser>
        <c:ser>
          <c:idx val="3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2015-16'!$C$28:$J$28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EA-4FD8-B9E0-7E174AC09624}"/>
            </c:ext>
          </c:extLst>
        </c:ser>
        <c:ser>
          <c:idx val="2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2015-16'!$C$27:$J$27</c:f>
              <c:numCache>
                <c:formatCode>General</c:formatCode>
                <c:ptCount val="8"/>
                <c:pt idx="0">
                  <c:v>1</c:v>
                </c:pt>
                <c:pt idx="1">
                  <c:v>10</c:v>
                </c:pt>
                <c:pt idx="2">
                  <c:v>13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EA-4FD8-B9E0-7E174AC09624}"/>
            </c:ext>
          </c:extLst>
        </c:ser>
        <c:ser>
          <c:idx val="1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2015-16'!$C$26:$J$26</c:f>
              <c:numCache>
                <c:formatCode>General</c:formatCode>
                <c:ptCount val="8"/>
                <c:pt idx="0">
                  <c:v>2</c:v>
                </c:pt>
                <c:pt idx="1">
                  <c:v>9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EA-4FD8-B9E0-7E174AC09624}"/>
            </c:ext>
          </c:extLst>
        </c:ser>
        <c:ser>
          <c:idx val="0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2015-16'!$C$25:$J$25</c:f>
              <c:numCache>
                <c:formatCode>General</c:formatCode>
                <c:ptCount val="8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6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EA-4FD8-B9E0-7E174AC0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7895688"/>
        <c:axId val="-2117907896"/>
      </c:barChart>
      <c:catAx>
        <c:axId val="-2117895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17907896"/>
        <c:crosses val="autoZero"/>
        <c:auto val="1"/>
        <c:lblAlgn val="ctr"/>
        <c:lblOffset val="100"/>
        <c:noMultiLvlLbl val="0"/>
      </c:catAx>
      <c:valAx>
        <c:axId val="-21179078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78956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Personal Injuries by Body Area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2015-16'!$L$29:$P$29,'Annual Stats 2015-16'!$R$29)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7-40BF-A948-346534D252BF}"/>
            </c:ext>
          </c:extLst>
        </c:ser>
        <c:ser>
          <c:idx val="11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2015-16'!$L$28:$P$28,'Annual Stats 2015-16'!$R$28)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7-40BF-A948-346534D252BF}"/>
            </c:ext>
          </c:extLst>
        </c:ser>
        <c:ser>
          <c:idx val="10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2015-16'!$L$27:$P$27,'Annual Stats 2015-16'!$R$27)</c:f>
              <c:numCache>
                <c:formatCode>General</c:formatCode>
                <c:ptCount val="6"/>
                <c:pt idx="0">
                  <c:v>7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7-40BF-A948-346534D252BF}"/>
            </c:ext>
          </c:extLst>
        </c:ser>
        <c:ser>
          <c:idx val="9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2015-16'!$L$26:$P$26,'Annual Stats 2015-16'!$R$26)</c:f>
              <c:numCache>
                <c:formatCode>General</c:formatCode>
                <c:ptCount val="6"/>
                <c:pt idx="0">
                  <c:v>7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7-40BF-A948-346534D252BF}"/>
            </c:ext>
          </c:extLst>
        </c:ser>
        <c:ser>
          <c:idx val="8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2015-16'!$L$25:$P$25,'Annual Stats 2015-16'!$R$25)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7-40BF-A948-346534D25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7914328"/>
        <c:axId val="-2117942376"/>
      </c:barChart>
      <c:catAx>
        <c:axId val="-2117914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17942376"/>
        <c:crosses val="autoZero"/>
        <c:auto val="1"/>
        <c:lblAlgn val="ctr"/>
        <c:lblOffset val="100"/>
        <c:noMultiLvlLbl val="0"/>
      </c:catAx>
      <c:valAx>
        <c:axId val="-2117942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791432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RSS James Cook - MAIB &amp; Accidents Vs Other Reports  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Near Miss &amp; Haz'Comms</c:v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2015-16'!$L$17:$L$21</c:f>
              <c:numCache>
                <c:formatCode>General</c:formatCode>
                <c:ptCount val="5"/>
                <c:pt idx="0">
                  <c:v>27</c:v>
                </c:pt>
                <c:pt idx="1">
                  <c:v>7</c:v>
                </c:pt>
                <c:pt idx="2">
                  <c:v>16</c:v>
                </c:pt>
                <c:pt idx="3">
                  <c:v>22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4-4EAC-A38B-95A2E99ADA2C}"/>
            </c:ext>
          </c:extLst>
        </c:ser>
        <c:ser>
          <c:idx val="0"/>
          <c:order val="1"/>
          <c:tx>
            <c:v>Combined Accidents</c:v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2015-16'!$L$8:$L$12</c:f>
              <c:numCache>
                <c:formatCode>General</c:formatCode>
                <c:ptCount val="5"/>
                <c:pt idx="0">
                  <c:v>11</c:v>
                </c:pt>
                <c:pt idx="1">
                  <c:v>15</c:v>
                </c:pt>
                <c:pt idx="2">
                  <c:v>26</c:v>
                </c:pt>
                <c:pt idx="3">
                  <c:v>19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4-4EAC-A38B-95A2E99ADA2C}"/>
            </c:ext>
          </c:extLst>
        </c:ser>
        <c:ser>
          <c:idx val="2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'Annual Stats 2015-16'!$T$8:$T$12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24-4EAC-A38B-95A2E99AD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226296"/>
        <c:axId val="-2124223288"/>
      </c:barChart>
      <c:catAx>
        <c:axId val="-2124226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4223288"/>
        <c:crosses val="autoZero"/>
        <c:auto val="1"/>
        <c:lblAlgn val="ctr"/>
        <c:lblOffset val="100"/>
        <c:noMultiLvlLbl val="0"/>
      </c:catAx>
      <c:valAx>
        <c:axId val="-2124223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combined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22629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Vessel Accidents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'Annual Stats 2015-16'!$G$6:$G$7</c:f>
              <c:strCache>
                <c:ptCount val="2"/>
                <c:pt idx="0">
                  <c:v>Vessel Accidents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2015-16'!$G$8:$G$12</c:f>
              <c:numCache>
                <c:formatCode>General</c:formatCode>
                <c:ptCount val="5"/>
                <c:pt idx="0">
                  <c:v>7</c:v>
                </c:pt>
                <c:pt idx="1">
                  <c:v>13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5-40A4-B697-AAE945E47F49}"/>
            </c:ext>
          </c:extLst>
        </c:ser>
        <c:ser>
          <c:idx val="2"/>
          <c:order val="1"/>
          <c:tx>
            <c:strRef>
              <c:f>'Annual Stats 2015-16'!$H$6:$H$7</c:f>
              <c:strCache>
                <c:ptCount val="2"/>
                <c:pt idx="0">
                  <c:v>Vessel Accidents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2015-16'!$H$8:$H$12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5-40A4-B697-AAE945E47F49}"/>
            </c:ext>
          </c:extLst>
        </c:ser>
        <c:ser>
          <c:idx val="0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2015-16'!$M$33:$M$37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5-40A4-B697-AAE945E47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245800"/>
        <c:axId val="-2124294600"/>
      </c:barChart>
      <c:catAx>
        <c:axId val="-2124245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4294600"/>
        <c:crosses val="autoZero"/>
        <c:auto val="1"/>
        <c:lblAlgn val="ctr"/>
        <c:lblOffset val="100"/>
        <c:noMultiLvlLbl val="0"/>
      </c:catAx>
      <c:valAx>
        <c:axId val="-2124294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24580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Personal Accidents by Rank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2015-16'!$C$29:$J$29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E-4421-8B1A-7F10541191D5}"/>
            </c:ext>
          </c:extLst>
        </c:ser>
        <c:ser>
          <c:idx val="3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2015-16'!$C$28:$J$28</c:f>
              <c:numCache>
                <c:formatCode>General</c:formatCode>
                <c:ptCount val="8"/>
                <c:pt idx="0">
                  <c:v>1</c:v>
                </c:pt>
                <c:pt idx="1">
                  <c:v>7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2E-4421-8B1A-7F10541191D5}"/>
            </c:ext>
          </c:extLst>
        </c:ser>
        <c:ser>
          <c:idx val="2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2015-16'!$C$27:$J$27</c:f>
              <c:numCache>
                <c:formatCode>General</c:formatCode>
                <c:ptCount val="8"/>
                <c:pt idx="0">
                  <c:v>1</c:v>
                </c:pt>
                <c:pt idx="1">
                  <c:v>10</c:v>
                </c:pt>
                <c:pt idx="2">
                  <c:v>13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2E-4421-8B1A-7F10541191D5}"/>
            </c:ext>
          </c:extLst>
        </c:ser>
        <c:ser>
          <c:idx val="1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2015-16'!$C$26:$J$26</c:f>
              <c:numCache>
                <c:formatCode>General</c:formatCode>
                <c:ptCount val="8"/>
                <c:pt idx="0">
                  <c:v>2</c:v>
                </c:pt>
                <c:pt idx="1">
                  <c:v>9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2E-4421-8B1A-7F10541191D5}"/>
            </c:ext>
          </c:extLst>
        </c:ser>
        <c:ser>
          <c:idx val="0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Stats 2015-16'!$C$24:$J$24</c:f>
              <c:strCache>
                <c:ptCount val="8"/>
                <c:pt idx="0">
                  <c:v>Deck Officers</c:v>
                </c:pt>
                <c:pt idx="1">
                  <c:v>Deck Ratings</c:v>
                </c:pt>
                <c:pt idx="2">
                  <c:v>Eng. Officers &amp; ETO's</c:v>
                </c:pt>
                <c:pt idx="3">
                  <c:v>Eng. Ratings</c:v>
                </c:pt>
                <c:pt idx="4">
                  <c:v>Catering Team</c:v>
                </c:pt>
                <c:pt idx="5">
                  <c:v>Scientists</c:v>
                </c:pt>
                <c:pt idx="6">
                  <c:v>Technicians</c:v>
                </c:pt>
                <c:pt idx="7">
                  <c:v>Contractors/Other</c:v>
                </c:pt>
              </c:strCache>
            </c:strRef>
          </c:cat>
          <c:val>
            <c:numRef>
              <c:f>'Annual Stats 2015-16'!$C$25:$J$25</c:f>
              <c:numCache>
                <c:formatCode>General</c:formatCode>
                <c:ptCount val="8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6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E-4421-8B1A-7F1054119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1012952"/>
        <c:axId val="-2131340088"/>
      </c:barChart>
      <c:catAx>
        <c:axId val="-21310129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1340088"/>
        <c:crosses val="autoZero"/>
        <c:auto val="1"/>
        <c:lblAlgn val="ctr"/>
        <c:lblOffset val="100"/>
        <c:noMultiLvlLbl val="0"/>
      </c:catAx>
      <c:valAx>
        <c:axId val="-2131340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101295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Vessel Accidents by Equipment Area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933316514187799"/>
          <c:y val="0.14410119078276601"/>
          <c:w val="0.80705806588678897"/>
          <c:h val="0.47753249985640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'Annual Stats 2015-16'!$B$37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2015-16'!$C$37:$F$37,'Annual Stats 2015-16'!$H$37:$L$37)</c:f>
              <c:numCache>
                <c:formatCode>General</c:formatCode>
                <c:ptCount val="9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0-4E41-9481-24B1C5CCBFF4}"/>
            </c:ext>
          </c:extLst>
        </c:ser>
        <c:ser>
          <c:idx val="1"/>
          <c:order val="1"/>
          <c:tx>
            <c:strRef>
              <c:f>'Annual Stats 2015-16'!$B$36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2015-16'!$C$36:$F$36,'Annual Stats 2015-16'!$H$36:$L$36)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0-4E41-9481-24B1C5CCBFF4}"/>
            </c:ext>
          </c:extLst>
        </c:ser>
        <c:ser>
          <c:idx val="2"/>
          <c:order val="2"/>
          <c:tx>
            <c:strRef>
              <c:f>'Annual Stats 2015-16'!$B$35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2015-16'!$C$35:$F$35,'Annual Stats 2015-16'!$H$35:$L$35)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0-4E41-9481-24B1C5CCBFF4}"/>
            </c:ext>
          </c:extLst>
        </c:ser>
        <c:ser>
          <c:idx val="3"/>
          <c:order val="3"/>
          <c:tx>
            <c:strRef>
              <c:f>'Annual Stats 2015-16'!$B$34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2015-16'!$C$34:$F$34,'Annual Stats 2015-16'!$H$34:$L$34)</c:f>
              <c:numCache>
                <c:formatCode>General</c:formatCode>
                <c:ptCount val="9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60-4E41-9481-24B1C5CCBFF4}"/>
            </c:ext>
          </c:extLst>
        </c:ser>
        <c:ser>
          <c:idx val="4"/>
          <c:order val="4"/>
          <c:tx>
            <c:strRef>
              <c:f>'Annual Stats 2015-16'!$B$33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2015-16'!$C$33:$F$33,'Annual Stats 2015-16'!$H$33:$L$33)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60-4E41-9481-24B1C5CCB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9833144"/>
        <c:axId val="-2123930264"/>
      </c:barChart>
      <c:catAx>
        <c:axId val="-2129833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23930264"/>
        <c:crosses val="autoZero"/>
        <c:auto val="1"/>
        <c:lblAlgn val="ctr"/>
        <c:lblOffset val="100"/>
        <c:noMultiLvlLbl val="0"/>
      </c:catAx>
      <c:valAx>
        <c:axId val="-21239302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983314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RSS Discovery - MAIB &amp; Accidents Vs Other Reports  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Near Miss &amp; Haz'Comms</c:v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2015-16'!$K$17:$K$21</c:f>
              <c:numCache>
                <c:formatCode>General</c:formatCode>
                <c:ptCount val="5"/>
                <c:pt idx="0">
                  <c:v>32</c:v>
                </c:pt>
                <c:pt idx="1">
                  <c:v>70</c:v>
                </c:pt>
                <c:pt idx="2">
                  <c:v>31</c:v>
                </c:pt>
                <c:pt idx="3">
                  <c:v>15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6-4085-B0AA-80E671695D1B}"/>
            </c:ext>
          </c:extLst>
        </c:ser>
        <c:ser>
          <c:idx val="0"/>
          <c:order val="1"/>
          <c:tx>
            <c:v>Combined Accidents</c:v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2015-16'!$K$8:$K$12</c:f>
              <c:numCache>
                <c:formatCode>General</c:formatCode>
                <c:ptCount val="5"/>
                <c:pt idx="0">
                  <c:v>23</c:v>
                </c:pt>
                <c:pt idx="1">
                  <c:v>21</c:v>
                </c:pt>
                <c:pt idx="2">
                  <c:v>15</c:v>
                </c:pt>
                <c:pt idx="3">
                  <c:v>13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6-4085-B0AA-80E671695D1B}"/>
            </c:ext>
          </c:extLst>
        </c:ser>
        <c:ser>
          <c:idx val="2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2015-16'!$S$8:$S$12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36-4085-B0AA-80E671695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7332280"/>
        <c:axId val="-2117329272"/>
      </c:barChart>
      <c:catAx>
        <c:axId val="-2117332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17329272"/>
        <c:crosses val="autoZero"/>
        <c:auto val="1"/>
        <c:lblAlgn val="ctr"/>
        <c:lblOffset val="100"/>
        <c:noMultiLvlLbl val="0"/>
      </c:catAx>
      <c:valAx>
        <c:axId val="-2117329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combined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733228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Near Miss Reported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'Annual Stats 2015-16'!$D$15:$D$16</c:f>
              <c:strCache>
                <c:ptCount val="2"/>
                <c:pt idx="0">
                  <c:v>Near Miss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2015-16'!$D$17:$D$21</c:f>
              <c:numCache>
                <c:formatCode>General</c:formatCode>
                <c:ptCount val="5"/>
                <c:pt idx="0">
                  <c:v>12</c:v>
                </c:pt>
                <c:pt idx="1">
                  <c:v>7</c:v>
                </c:pt>
                <c:pt idx="2">
                  <c:v>11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8-46A9-910E-B18CCF9D2AE0}"/>
            </c:ext>
          </c:extLst>
        </c:ser>
        <c:ser>
          <c:idx val="1"/>
          <c:order val="1"/>
          <c:tx>
            <c:strRef>
              <c:f>'Annual Stats 2015-16'!$E$15:$E$16</c:f>
              <c:strCache>
                <c:ptCount val="2"/>
                <c:pt idx="0">
                  <c:v>Near Miss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2015-16'!$E$17:$E$21</c:f>
              <c:numCache>
                <c:formatCode>General</c:formatCode>
                <c:ptCount val="5"/>
                <c:pt idx="0">
                  <c:v>13</c:v>
                </c:pt>
                <c:pt idx="1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8-46A9-910E-B18CCF9D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9804408"/>
        <c:axId val="-2124166136"/>
      </c:barChart>
      <c:catAx>
        <c:axId val="-2129804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4166136"/>
        <c:crosses val="autoZero"/>
        <c:auto val="1"/>
        <c:lblAlgn val="ctr"/>
        <c:lblOffset val="100"/>
        <c:noMultiLvlLbl val="0"/>
      </c:catAx>
      <c:valAx>
        <c:axId val="-2124166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Near Miss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98044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Near Miss Reports by Equipment Area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'Annual Stats 2015-16'!$B$45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2015-16'!$D$45:$H$45,'Annual Stats 2015-16'!$J$45:$L$45)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D-4838-AC07-D6F84CD48607}"/>
            </c:ext>
          </c:extLst>
        </c:ser>
        <c:ser>
          <c:idx val="4"/>
          <c:order val="1"/>
          <c:tx>
            <c:strRef>
              <c:f>'Annual Stats 2015-16'!$B$44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2015-16'!$D$44:$H$44,'Annual Stats 2015-16'!$J$44:$L$44)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D-4838-AC07-D6F84CD48607}"/>
            </c:ext>
          </c:extLst>
        </c:ser>
        <c:ser>
          <c:idx val="3"/>
          <c:order val="2"/>
          <c:tx>
            <c:strRef>
              <c:f>'Annual Stats 2015-16'!$B$43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2015-16'!$D$43:$H$43,'Annual Stats 2015-16'!$J$43:$L$43)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D-4838-AC07-D6F84CD48607}"/>
            </c:ext>
          </c:extLst>
        </c:ser>
        <c:ser>
          <c:idx val="2"/>
          <c:order val="3"/>
          <c:tx>
            <c:strRef>
              <c:f>'Annual Stats 2015-16'!$B$42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2015-16'!$D$42:$H$42,'Annual Stats 2015-16'!$J$42:$L$42)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8D-4838-AC07-D6F84CD48607}"/>
            </c:ext>
          </c:extLst>
        </c:ser>
        <c:ser>
          <c:idx val="1"/>
          <c:order val="4"/>
          <c:tx>
            <c:strRef>
              <c:f>'Annual Stats 2015-16'!$B$41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2015-16'!$D$41:$H$41,'Annual Stats 2015-16'!$J$41:$L$41)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8D-4838-AC07-D6F84CD4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7918744"/>
        <c:axId val="-2129818408"/>
      </c:barChart>
      <c:catAx>
        <c:axId val="-2117918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29818408"/>
        <c:crosses val="autoZero"/>
        <c:auto val="1"/>
        <c:lblAlgn val="ctr"/>
        <c:lblOffset val="100"/>
        <c:noMultiLvlLbl val="0"/>
      </c:catAx>
      <c:valAx>
        <c:axId val="-2129818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791874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Hazard Communications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'Annual Stats 2015-16'!$G$15:$G$16</c:f>
              <c:strCache>
                <c:ptCount val="2"/>
                <c:pt idx="0">
                  <c:v>Hazard Communication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2015-16'!$G$17:$G$21</c:f>
              <c:numCache>
                <c:formatCode>General</c:formatCode>
                <c:ptCount val="5"/>
                <c:pt idx="0">
                  <c:v>20</c:v>
                </c:pt>
                <c:pt idx="1">
                  <c:v>63</c:v>
                </c:pt>
                <c:pt idx="2">
                  <c:v>20</c:v>
                </c:pt>
                <c:pt idx="3">
                  <c:v>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2-425F-BF08-12E3FCE883A1}"/>
            </c:ext>
          </c:extLst>
        </c:ser>
        <c:ser>
          <c:idx val="1"/>
          <c:order val="1"/>
          <c:tx>
            <c:strRef>
              <c:f>'Annual Stats 2015-16'!$H$15:$H$16</c:f>
              <c:strCache>
                <c:ptCount val="2"/>
                <c:pt idx="0">
                  <c:v>Hazard Communication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2015-16'!$H$17:$H$21</c:f>
              <c:numCache>
                <c:formatCode>General</c:formatCode>
                <c:ptCount val="5"/>
                <c:pt idx="0">
                  <c:v>14</c:v>
                </c:pt>
                <c:pt idx="1">
                  <c:v>5</c:v>
                </c:pt>
                <c:pt idx="2">
                  <c:v>7</c:v>
                </c:pt>
                <c:pt idx="3">
                  <c:v>17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2-425F-BF08-12E3FCE88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118920"/>
        <c:axId val="-2123918696"/>
      </c:barChart>
      <c:catAx>
        <c:axId val="-2124118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3918696"/>
        <c:crosses val="autoZero"/>
        <c:auto val="1"/>
        <c:lblAlgn val="ctr"/>
        <c:lblOffset val="100"/>
        <c:noMultiLvlLbl val="0"/>
      </c:catAx>
      <c:valAx>
        <c:axId val="-21239186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Hazrd Commiunications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11892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Personal Accidents by Ship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762712298974902"/>
          <c:y val="0.13320162176466999"/>
          <c:w val="0.69321864928005705"/>
          <c:h val="0.627790461047749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'Annual Stats 2015-16'!$D$6:$D$7</c:f>
              <c:strCache>
                <c:ptCount val="2"/>
                <c:pt idx="0">
                  <c:v>Personnel Accidents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2015-16'!$D$8:$D$12</c:f>
              <c:numCache>
                <c:formatCode>General</c:formatCode>
                <c:ptCount val="5"/>
                <c:pt idx="0">
                  <c:v>16</c:v>
                </c:pt>
                <c:pt idx="1">
                  <c:v>8</c:v>
                </c:pt>
                <c:pt idx="2">
                  <c:v>14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3-444E-AFDE-1E1DCAFF2FB2}"/>
            </c:ext>
          </c:extLst>
        </c:ser>
        <c:ser>
          <c:idx val="1"/>
          <c:order val="1"/>
          <c:tx>
            <c:strRef>
              <c:f>'Annual Stats 2015-16'!$E$6:$E$7</c:f>
              <c:strCache>
                <c:ptCount val="2"/>
                <c:pt idx="0">
                  <c:v>Personnel Accidents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2015-16'!$E$8:$E$12</c:f>
              <c:numCache>
                <c:formatCode>General</c:formatCode>
                <c:ptCount val="5"/>
                <c:pt idx="0">
                  <c:v>9</c:v>
                </c:pt>
                <c:pt idx="1">
                  <c:v>12</c:v>
                </c:pt>
                <c:pt idx="2">
                  <c:v>20</c:v>
                </c:pt>
                <c:pt idx="3">
                  <c:v>17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3-444E-AFDE-1E1DCAFF2FB2}"/>
            </c:ext>
          </c:extLst>
        </c:ser>
        <c:ser>
          <c:idx val="2"/>
          <c:order val="2"/>
          <c:tx>
            <c:v>MAIB Reported</c:v>
          </c:tx>
          <c:spPr>
            <a:solidFill>
              <a:srgbClr val="C00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2015-16'!$K$25:$K$29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3-444E-AFDE-1E1DCAFF2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296072"/>
        <c:axId val="-2124251240"/>
      </c:barChart>
      <c:catAx>
        <c:axId val="-2124296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24251240"/>
        <c:crosses val="autoZero"/>
        <c:auto val="1"/>
        <c:lblAlgn val="ctr"/>
        <c:lblOffset val="100"/>
        <c:noMultiLvlLbl val="0"/>
      </c:catAx>
      <c:valAx>
        <c:axId val="-21242512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Personal Accidents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29607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</a:defRPr>
            </a:pPr>
            <a:r>
              <a:rPr lang="en-GB" baseline="0">
                <a:solidFill>
                  <a:srgbClr val="FF0000"/>
                </a:solidFill>
              </a:rPr>
              <a:t>Research Ship Group - Personal Accidents by Ship Location - still to generate appropriate data to Stats sheet!!!</a:t>
            </a:r>
            <a:endParaRPr lang="en-GB">
              <a:solidFill>
                <a:srgbClr val="FF0000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2015-16'!$L$29:$P$29,'Annual Stats 2015-16'!$R$29)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BC-4CB9-9983-3B1B31CBC60E}"/>
            </c:ext>
          </c:extLst>
        </c:ser>
        <c:ser>
          <c:idx val="11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2015-16'!$L$28:$P$28,'Annual Stats 2015-16'!$R$28)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BC-4CB9-9983-3B1B31CBC60E}"/>
            </c:ext>
          </c:extLst>
        </c:ser>
        <c:ser>
          <c:idx val="10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2015-16'!$L$27:$P$27,'Annual Stats 2015-16'!$R$27)</c:f>
              <c:numCache>
                <c:formatCode>General</c:formatCode>
                <c:ptCount val="6"/>
                <c:pt idx="0">
                  <c:v>7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BC-4CB9-9983-3B1B31CBC60E}"/>
            </c:ext>
          </c:extLst>
        </c:ser>
        <c:ser>
          <c:idx val="9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2015-16'!$L$26:$P$26,'Annual Stats 2015-16'!$R$26)</c:f>
              <c:numCache>
                <c:formatCode>General</c:formatCode>
                <c:ptCount val="6"/>
                <c:pt idx="0">
                  <c:v>7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BC-4CB9-9983-3B1B31CBC60E}"/>
            </c:ext>
          </c:extLst>
        </c:ser>
        <c:ser>
          <c:idx val="8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2015-16'!$L$25:$P$25,'Annual Stats 2015-16'!$R$25)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BC-4CB9-9983-3B1B31CBC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3863768"/>
        <c:axId val="-2123967544"/>
      </c:barChart>
      <c:catAx>
        <c:axId val="-2123863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23967544"/>
        <c:crosses val="autoZero"/>
        <c:auto val="1"/>
        <c:lblAlgn val="ctr"/>
        <c:lblOffset val="100"/>
        <c:noMultiLvlLbl val="0"/>
      </c:catAx>
      <c:valAx>
        <c:axId val="-2123967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386376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Hazard Communications by Issue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'Annual Stats 2015-16'!$B$53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2015-16'!$C$53:$G$53,'Annual Stats 2015-16'!$L$53)</c:f>
              <c:numCache>
                <c:formatCode>General</c:formatCode>
                <c:ptCount val="6"/>
                <c:pt idx="0">
                  <c:v>12</c:v>
                </c:pt>
                <c:pt idx="1">
                  <c:v>2</c:v>
                </c:pt>
                <c:pt idx="2">
                  <c:v>9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4-4947-A370-3DB82AFF5134}"/>
            </c:ext>
          </c:extLst>
        </c:ser>
        <c:ser>
          <c:idx val="3"/>
          <c:order val="1"/>
          <c:tx>
            <c:strRef>
              <c:f>'Annual Stats 2015-16'!$B$52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2015-16'!$C$52:$G$52,'Annual Stats 2015-16'!$L$52)</c:f>
              <c:numCache>
                <c:formatCode>General</c:formatCode>
                <c:ptCount val="6"/>
                <c:pt idx="0">
                  <c:v>10</c:v>
                </c:pt>
                <c:pt idx="1">
                  <c:v>2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4-4947-A370-3DB82AFF5134}"/>
            </c:ext>
          </c:extLst>
        </c:ser>
        <c:ser>
          <c:idx val="2"/>
          <c:order val="2"/>
          <c:tx>
            <c:strRef>
              <c:f>'Annual Stats 2015-16'!$B$51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2015-16'!$C$51:$G$51,'Annual Stats 2015-16'!$L$51)</c:f>
              <c:numCache>
                <c:formatCode>General</c:formatCode>
                <c:ptCount val="6"/>
                <c:pt idx="0">
                  <c:v>17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E4-4947-A370-3DB82AFF5134}"/>
            </c:ext>
          </c:extLst>
        </c:ser>
        <c:ser>
          <c:idx val="1"/>
          <c:order val="3"/>
          <c:tx>
            <c:strRef>
              <c:f>'Annual Stats 2015-16'!$B$50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2015-16'!$C$50:$G$50,'Annual Stats 2015-16'!$L$50)</c:f>
              <c:numCache>
                <c:formatCode>General</c:formatCode>
                <c:ptCount val="6"/>
                <c:pt idx="0">
                  <c:v>31</c:v>
                </c:pt>
                <c:pt idx="1">
                  <c:v>3</c:v>
                </c:pt>
                <c:pt idx="2">
                  <c:v>14</c:v>
                </c:pt>
                <c:pt idx="3">
                  <c:v>12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E4-4947-A370-3DB82AFF5134}"/>
            </c:ext>
          </c:extLst>
        </c:ser>
        <c:ser>
          <c:idx val="0"/>
          <c:order val="4"/>
          <c:tx>
            <c:strRef>
              <c:f>'Annual Stats 2015-16'!$B$49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2015-16'!$C$48:$G$48,'Annual Stats 2015-16'!$L$48)</c:f>
              <c:strCache>
                <c:ptCount val="6"/>
                <c:pt idx="0">
                  <c:v>Equipment Issues</c:v>
                </c:pt>
                <c:pt idx="1">
                  <c:v>Protective Equipment</c:v>
                </c:pt>
                <c:pt idx="2">
                  <c:v>Human Behaviour</c:v>
                </c:pt>
                <c:pt idx="3">
                  <c:v>Procedural Issues</c:v>
                </c:pt>
                <c:pt idx="4">
                  <c:v>Training </c:v>
                </c:pt>
                <c:pt idx="5">
                  <c:v>Other</c:v>
                </c:pt>
              </c:strCache>
            </c:strRef>
          </c:cat>
          <c:val>
            <c:numRef>
              <c:f>('Annual Stats 2015-16'!$C$49:$G$49,'Annual Stats 2015-16'!$L$49)</c:f>
              <c:numCache>
                <c:formatCode>General</c:formatCode>
                <c:ptCount val="6"/>
                <c:pt idx="0">
                  <c:v>15</c:v>
                </c:pt>
                <c:pt idx="1">
                  <c:v>3</c:v>
                </c:pt>
                <c:pt idx="2">
                  <c:v>11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E4-4947-A370-3DB82AFF5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302568"/>
        <c:axId val="-2117811464"/>
      </c:barChart>
      <c:catAx>
        <c:axId val="-2124302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17811464"/>
        <c:crosses val="autoZero"/>
        <c:auto val="1"/>
        <c:lblAlgn val="ctr"/>
        <c:lblOffset val="100"/>
        <c:noMultiLvlLbl val="0"/>
      </c:catAx>
      <c:valAx>
        <c:axId val="-2117811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Hazard Communications</a:t>
                </a:r>
              </a:p>
            </c:rich>
          </c:tx>
          <c:layout>
            <c:manualLayout>
              <c:xMode val="edge"/>
              <c:yMode val="edge"/>
              <c:x val="9.9920777993558002E-2"/>
              <c:y val="0.1216535105022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2430256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Total Incidents Reported</a:t>
            </a:r>
            <a:endParaRPr lang="en-GB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'Annual Stats 2015-16'!$S$16</c:f>
              <c:strCache>
                <c:ptCount val="1"/>
                <c:pt idx="0">
                  <c:v>Haz'Comms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2015-16'!$S$17:$S$21</c:f>
              <c:numCache>
                <c:formatCode>General</c:formatCode>
                <c:ptCount val="5"/>
                <c:pt idx="0">
                  <c:v>34</c:v>
                </c:pt>
                <c:pt idx="1">
                  <c:v>68</c:v>
                </c:pt>
                <c:pt idx="2">
                  <c:v>27</c:v>
                </c:pt>
                <c:pt idx="3">
                  <c:v>22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D-460D-A13C-2597FA4A3A65}"/>
            </c:ext>
          </c:extLst>
        </c:ser>
        <c:ser>
          <c:idx val="2"/>
          <c:order val="1"/>
          <c:tx>
            <c:strRef>
              <c:f>'Annual Stats 2015-16'!$R$16</c:f>
              <c:strCache>
                <c:ptCount val="1"/>
                <c:pt idx="0">
                  <c:v>Near Miss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2015-16'!$R$17:$R$21</c:f>
              <c:numCache>
                <c:formatCode>General</c:formatCode>
                <c:ptCount val="5"/>
                <c:pt idx="0">
                  <c:v>25</c:v>
                </c:pt>
                <c:pt idx="1">
                  <c:v>9</c:v>
                </c:pt>
                <c:pt idx="2">
                  <c:v>20</c:v>
                </c:pt>
                <c:pt idx="3">
                  <c:v>15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D-460D-A13C-2597FA4A3A65}"/>
            </c:ext>
          </c:extLst>
        </c:ser>
        <c:ser>
          <c:idx val="1"/>
          <c:order val="2"/>
          <c:tx>
            <c:strRef>
              <c:f>'Annual Stats 2015-16'!$Q$16</c:f>
              <c:strCache>
                <c:ptCount val="1"/>
                <c:pt idx="0">
                  <c:v>Vessel Accidents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2015-16'!$Q$17:$Q$21</c:f>
              <c:numCache>
                <c:formatCode>General</c:formatCode>
                <c:ptCount val="5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7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D-460D-A13C-2597FA4A3A65}"/>
            </c:ext>
          </c:extLst>
        </c:ser>
        <c:ser>
          <c:idx val="0"/>
          <c:order val="3"/>
          <c:tx>
            <c:strRef>
              <c:f>'Annual Stats 2015-16'!$P$16</c:f>
              <c:strCache>
                <c:ptCount val="1"/>
                <c:pt idx="0">
                  <c:v>Personal Accidents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2015-16'!$P$17:$P$21</c:f>
              <c:numCache>
                <c:formatCode>General</c:formatCode>
                <c:ptCount val="5"/>
                <c:pt idx="0">
                  <c:v>25</c:v>
                </c:pt>
                <c:pt idx="1">
                  <c:v>20</c:v>
                </c:pt>
                <c:pt idx="2">
                  <c:v>34</c:v>
                </c:pt>
                <c:pt idx="3">
                  <c:v>25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3D-460D-A13C-2597FA4A3A65}"/>
            </c:ext>
          </c:extLst>
        </c:ser>
        <c:ser>
          <c:idx val="4"/>
          <c:order val="4"/>
          <c:tx>
            <c:v>MAIB Reports</c:v>
          </c:tx>
          <c:spPr>
            <a:solidFill>
              <a:srgbClr val="C00000"/>
            </a:solidFill>
          </c:spPr>
          <c:invertIfNegative val="0"/>
          <c:cat>
            <c:strRef>
              <c:f>'Annual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2015-16'!$U$8:$U$12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3D-460D-A13C-2597FA4A3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8079848"/>
        <c:axId val="-2118076760"/>
      </c:barChart>
      <c:catAx>
        <c:axId val="-2118079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18076760"/>
        <c:crosses val="autoZero"/>
        <c:auto val="1"/>
        <c:lblAlgn val="ctr"/>
        <c:lblOffset val="100"/>
        <c:noMultiLvlLbl val="0"/>
      </c:catAx>
      <c:valAx>
        <c:axId val="-2118076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1807984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Personal Injuries by Body Area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'Annual Stats 2015-16'!$B$29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2015-16'!$L$29:$P$29,'Annual Stats 2015-16'!$R$29)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3-4F5D-90D3-AB0EEA1B0BC1}"/>
            </c:ext>
          </c:extLst>
        </c:ser>
        <c:ser>
          <c:idx val="11"/>
          <c:order val="1"/>
          <c:tx>
            <c:strRef>
              <c:f>'Annual Stats 2015-16'!$B$28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2015-16'!$L$28:$P$28,'Annual Stats 2015-16'!$R$28)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3-4F5D-90D3-AB0EEA1B0BC1}"/>
            </c:ext>
          </c:extLst>
        </c:ser>
        <c:ser>
          <c:idx val="10"/>
          <c:order val="2"/>
          <c:tx>
            <c:strRef>
              <c:f>'Annual Stats 2015-16'!$B$27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2015-16'!$L$27:$P$27,'Annual Stats 2015-16'!$R$27)</c:f>
              <c:numCache>
                <c:formatCode>General</c:formatCode>
                <c:ptCount val="6"/>
                <c:pt idx="0">
                  <c:v>7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33-4F5D-90D3-AB0EEA1B0BC1}"/>
            </c:ext>
          </c:extLst>
        </c:ser>
        <c:ser>
          <c:idx val="9"/>
          <c:order val="3"/>
          <c:tx>
            <c:strRef>
              <c:f>'Annual Stats 2015-16'!$B$26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2015-16'!$L$26:$P$26,'Annual Stats 2015-16'!$R$26)</c:f>
              <c:numCache>
                <c:formatCode>General</c:formatCode>
                <c:ptCount val="6"/>
                <c:pt idx="0">
                  <c:v>7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33-4F5D-90D3-AB0EEA1B0BC1}"/>
            </c:ext>
          </c:extLst>
        </c:ser>
        <c:ser>
          <c:idx val="8"/>
          <c:order val="4"/>
          <c:tx>
            <c:strRef>
              <c:f>'Annual Stats 2015-16'!$B$25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</c:spPr>
          <c:invertIfNegative val="0"/>
          <c:cat>
            <c:strRef>
              <c:f>('Annual Stats 2015-16'!$L$24:$P$24,'Annual Stats 2015-16'!$R$24)</c:f>
              <c:strCache>
                <c:ptCount val="6"/>
                <c:pt idx="0">
                  <c:v>Head / Face</c:v>
                </c:pt>
                <c:pt idx="1">
                  <c:v>Chest</c:v>
                </c:pt>
                <c:pt idx="2">
                  <c:v>Back</c:v>
                </c:pt>
                <c:pt idx="3">
                  <c:v>Hand / Arm</c:v>
                </c:pt>
                <c:pt idx="4">
                  <c:v>Leg / Foot</c:v>
                </c:pt>
                <c:pt idx="5">
                  <c:v>Other</c:v>
                </c:pt>
              </c:strCache>
            </c:strRef>
          </c:cat>
          <c:val>
            <c:numRef>
              <c:f>('Annual Stats 2015-16'!$L$25:$P$25,'Annual Stats 2015-16'!$R$25)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33-4F5D-90D3-AB0EEA1B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7237528"/>
        <c:axId val="-2137234472"/>
      </c:barChart>
      <c:catAx>
        <c:axId val="-2137237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7234472"/>
        <c:crosses val="autoZero"/>
        <c:auto val="1"/>
        <c:lblAlgn val="ctr"/>
        <c:lblOffset val="100"/>
        <c:noMultiLvlLbl val="0"/>
      </c:catAx>
      <c:valAx>
        <c:axId val="-2137234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Incidents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723752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RSS James Cook - MAIB &amp; Accidents Vs Other Reports  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Near Miss &amp; Haz'Comms</c:v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2015-16'!$L$17:$L$21</c:f>
              <c:numCache>
                <c:formatCode>General</c:formatCode>
                <c:ptCount val="5"/>
                <c:pt idx="0">
                  <c:v>27</c:v>
                </c:pt>
                <c:pt idx="1">
                  <c:v>7</c:v>
                </c:pt>
                <c:pt idx="2">
                  <c:v>16</c:v>
                </c:pt>
                <c:pt idx="3">
                  <c:v>22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D-44E1-BEC9-1B6EFC4B44AB}"/>
            </c:ext>
          </c:extLst>
        </c:ser>
        <c:ser>
          <c:idx val="0"/>
          <c:order val="1"/>
          <c:tx>
            <c:v>Combined Accidents</c:v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2015-16'!$L$8:$L$12</c:f>
              <c:numCache>
                <c:formatCode>General</c:formatCode>
                <c:ptCount val="5"/>
                <c:pt idx="0">
                  <c:v>11</c:v>
                </c:pt>
                <c:pt idx="1">
                  <c:v>15</c:v>
                </c:pt>
                <c:pt idx="2">
                  <c:v>26</c:v>
                </c:pt>
                <c:pt idx="3">
                  <c:v>19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D-44E1-BEC9-1B6EFC4B44AB}"/>
            </c:ext>
          </c:extLst>
        </c:ser>
        <c:ser>
          <c:idx val="2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'Annual Stats 2015-16'!$T$8:$T$12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D-44E1-BEC9-1B6EFC4B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091683496"/>
        <c:axId val="2091686504"/>
      </c:barChart>
      <c:catAx>
        <c:axId val="2091683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2091686504"/>
        <c:crosses val="autoZero"/>
        <c:auto val="1"/>
        <c:lblAlgn val="ctr"/>
        <c:lblOffset val="100"/>
        <c:noMultiLvlLbl val="0"/>
      </c:catAx>
      <c:valAx>
        <c:axId val="20916865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combined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09168349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MAIB &amp; Vessel Accidents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'Annual Stats 2015-16'!$G$6:$G$7</c:f>
              <c:strCache>
                <c:ptCount val="2"/>
                <c:pt idx="0">
                  <c:v>Vessel Accidents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2015-16'!$G$8:$G$12</c:f>
              <c:numCache>
                <c:formatCode>General</c:formatCode>
                <c:ptCount val="5"/>
                <c:pt idx="0">
                  <c:v>7</c:v>
                </c:pt>
                <c:pt idx="1">
                  <c:v>13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7-47C5-94E7-8D17560062E0}"/>
            </c:ext>
          </c:extLst>
        </c:ser>
        <c:ser>
          <c:idx val="2"/>
          <c:order val="1"/>
          <c:tx>
            <c:strRef>
              <c:f>'Annual Stats 2015-16'!$H$6:$H$7</c:f>
              <c:strCache>
                <c:ptCount val="2"/>
                <c:pt idx="0">
                  <c:v>Vessel Accidents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2015-16'!$H$8:$H$12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7-47C5-94E7-8D17560062E0}"/>
            </c:ext>
          </c:extLst>
        </c:ser>
        <c:ser>
          <c:idx val="0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2015-16'!$M$33:$M$37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D7-47C5-94E7-8D1756006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1179880"/>
        <c:axId val="-2137324808"/>
      </c:barChart>
      <c:catAx>
        <c:axId val="-2131179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37324808"/>
        <c:crosses val="autoZero"/>
        <c:auto val="1"/>
        <c:lblAlgn val="ctr"/>
        <c:lblOffset val="100"/>
        <c:noMultiLvlLbl val="0"/>
      </c:catAx>
      <c:valAx>
        <c:axId val="-21373248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117988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Vessel Accidents by Equipment Area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933316514187799"/>
          <c:y val="0.14410119078276601"/>
          <c:w val="0.80705806588678897"/>
          <c:h val="0.47753249985640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'Annual Stats 2015-16'!$B$37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2015-16'!$C$37:$F$37,'Annual Stats 2015-16'!$H$37:$L$37)</c:f>
              <c:numCache>
                <c:formatCode>General</c:formatCode>
                <c:ptCount val="9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E-4A12-8DEF-09D442013D9C}"/>
            </c:ext>
          </c:extLst>
        </c:ser>
        <c:ser>
          <c:idx val="1"/>
          <c:order val="1"/>
          <c:tx>
            <c:strRef>
              <c:f>'Annual Stats 2015-16'!$B$36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2015-16'!$C$36:$F$36,'Annual Stats 2015-16'!$H$36:$L$36)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E-4A12-8DEF-09D442013D9C}"/>
            </c:ext>
          </c:extLst>
        </c:ser>
        <c:ser>
          <c:idx val="2"/>
          <c:order val="2"/>
          <c:tx>
            <c:strRef>
              <c:f>'Annual Stats 2015-16'!$B$35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2015-16'!$C$35:$F$35,'Annual Stats 2015-16'!$H$35:$L$35)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FE-4A12-8DEF-09D442013D9C}"/>
            </c:ext>
          </c:extLst>
        </c:ser>
        <c:ser>
          <c:idx val="3"/>
          <c:order val="3"/>
          <c:tx>
            <c:strRef>
              <c:f>'Annual Stats 2015-16'!$B$34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2015-16'!$C$34:$F$34,'Annual Stats 2015-16'!$H$34:$L$34)</c:f>
              <c:numCache>
                <c:formatCode>General</c:formatCode>
                <c:ptCount val="9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FE-4A12-8DEF-09D442013D9C}"/>
            </c:ext>
          </c:extLst>
        </c:ser>
        <c:ser>
          <c:idx val="4"/>
          <c:order val="4"/>
          <c:tx>
            <c:strRef>
              <c:f>'Annual Stats 2015-16'!$B$33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2015-16'!$C$32:$F$32,'Annual Stats 2015-16'!$H$32:$L$32)</c:f>
              <c:strCache>
                <c:ptCount val="9"/>
                <c:pt idx="0">
                  <c:v>Ship Structure</c:v>
                </c:pt>
                <c:pt idx="1">
                  <c:v>Winches</c:v>
                </c:pt>
                <c:pt idx="2">
                  <c:v>Engineering</c:v>
                </c:pt>
                <c:pt idx="3">
                  <c:v>Scientific</c:v>
                </c:pt>
                <c:pt idx="4">
                  <c:v>NMEP</c:v>
                </c:pt>
                <c:pt idx="5">
                  <c:v>Propulsion</c:v>
                </c:pt>
                <c:pt idx="6">
                  <c:v>Cranes</c:v>
                </c:pt>
                <c:pt idx="7">
                  <c:v>Catering</c:v>
                </c:pt>
                <c:pt idx="8">
                  <c:v>Other</c:v>
                </c:pt>
              </c:strCache>
            </c:strRef>
          </c:cat>
          <c:val>
            <c:numRef>
              <c:f>('Annual Stats 2015-16'!$C$33:$F$33,'Annual Stats 2015-16'!$H$33:$L$33)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FE-4A12-8DEF-09D442013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091375800"/>
        <c:axId val="-2137282728"/>
      </c:barChart>
      <c:catAx>
        <c:axId val="2091375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7282728"/>
        <c:crosses val="autoZero"/>
        <c:auto val="1"/>
        <c:lblAlgn val="ctr"/>
        <c:lblOffset val="100"/>
        <c:noMultiLvlLbl val="0"/>
      </c:catAx>
      <c:valAx>
        <c:axId val="-2137282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09137580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RSS Discovery - MAIB &amp; Accidents Vs Other Reports  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v>Near Miss &amp; Haz'Comms</c:v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2015-16'!$K$17:$K$21</c:f>
              <c:numCache>
                <c:formatCode>General</c:formatCode>
                <c:ptCount val="5"/>
                <c:pt idx="0">
                  <c:v>32</c:v>
                </c:pt>
                <c:pt idx="1">
                  <c:v>70</c:v>
                </c:pt>
                <c:pt idx="2">
                  <c:v>31</c:v>
                </c:pt>
                <c:pt idx="3">
                  <c:v>15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D-494B-A201-F8D3FA3EA14F}"/>
            </c:ext>
          </c:extLst>
        </c:ser>
        <c:ser>
          <c:idx val="0"/>
          <c:order val="1"/>
          <c:tx>
            <c:v>Combined Accidents</c:v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2015-16'!$K$8:$K$12</c:f>
              <c:numCache>
                <c:formatCode>General</c:formatCode>
                <c:ptCount val="5"/>
                <c:pt idx="0">
                  <c:v>23</c:v>
                </c:pt>
                <c:pt idx="1">
                  <c:v>21</c:v>
                </c:pt>
                <c:pt idx="2">
                  <c:v>15</c:v>
                </c:pt>
                <c:pt idx="3">
                  <c:v>13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D-494B-A201-F8D3FA3EA14F}"/>
            </c:ext>
          </c:extLst>
        </c:ser>
        <c:ser>
          <c:idx val="2"/>
          <c:order val="2"/>
          <c:tx>
            <c:v>MAIB Reports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2015-16'!$S$8:$S$12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D-494B-A201-F8D3FA3EA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31635032"/>
        <c:axId val="-2131632024"/>
      </c:barChart>
      <c:catAx>
        <c:axId val="-2131635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-2131632024"/>
        <c:crosses val="autoZero"/>
        <c:auto val="1"/>
        <c:lblAlgn val="ctr"/>
        <c:lblOffset val="100"/>
        <c:noMultiLvlLbl val="0"/>
      </c:catAx>
      <c:valAx>
        <c:axId val="-21316320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combined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-213163503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Near Miss Reported by Ship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'Annual Stats 2015-16'!$D$15:$D$16</c:f>
              <c:strCache>
                <c:ptCount val="2"/>
                <c:pt idx="0">
                  <c:v>Near Miss</c:v>
                </c:pt>
                <c:pt idx="1">
                  <c:v>Discovery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2015-16'!$D$17:$D$21</c:f>
              <c:numCache>
                <c:formatCode>General</c:formatCode>
                <c:ptCount val="5"/>
                <c:pt idx="0">
                  <c:v>12</c:v>
                </c:pt>
                <c:pt idx="1">
                  <c:v>7</c:v>
                </c:pt>
                <c:pt idx="2">
                  <c:v>11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B-405E-B229-378D5B8C944D}"/>
            </c:ext>
          </c:extLst>
        </c:ser>
        <c:ser>
          <c:idx val="1"/>
          <c:order val="1"/>
          <c:tx>
            <c:strRef>
              <c:f>'Annual Stats 2015-16'!$E$15:$E$16</c:f>
              <c:strCache>
                <c:ptCount val="2"/>
                <c:pt idx="0">
                  <c:v>Near Miss</c:v>
                </c:pt>
                <c:pt idx="1">
                  <c:v>James Cook 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'Quarterly Graphs'!$A$2:$A$6</c:f>
              <c:strCache>
                <c:ptCount val="5"/>
                <c:pt idx="0">
                  <c:v>2015~16</c:v>
                </c:pt>
                <c:pt idx="1">
                  <c:v>2014~15</c:v>
                </c:pt>
                <c:pt idx="2">
                  <c:v>2013~14</c:v>
                </c:pt>
                <c:pt idx="3">
                  <c:v>2012~13</c:v>
                </c:pt>
                <c:pt idx="4">
                  <c:v>2011~12</c:v>
                </c:pt>
              </c:strCache>
            </c:strRef>
          </c:cat>
          <c:val>
            <c:numRef>
              <c:f>'Annual Stats 2015-16'!$E$17:$E$21</c:f>
              <c:numCache>
                <c:formatCode>General</c:formatCode>
                <c:ptCount val="5"/>
                <c:pt idx="0">
                  <c:v>13</c:v>
                </c:pt>
                <c:pt idx="1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B-405E-B229-378D5B8C9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091395096"/>
        <c:axId val="2091630696"/>
      </c:barChart>
      <c:catAx>
        <c:axId val="2091395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2091630696"/>
        <c:crosses val="autoZero"/>
        <c:auto val="1"/>
        <c:lblAlgn val="ctr"/>
        <c:lblOffset val="100"/>
        <c:noMultiLvlLbl val="0"/>
      </c:catAx>
      <c:valAx>
        <c:axId val="20916306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Near Miss Reports</a:t>
                </a:r>
              </a:p>
            </c:rich>
          </c:tx>
          <c:layout>
            <c:manualLayout>
              <c:xMode val="edge"/>
              <c:yMode val="edge"/>
              <c:x val="0.10239381229323"/>
              <c:y val="0.257746084215600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09139509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Research Ship Group - Near Miss Reports by Equipment Area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'Annual Stats 2015-16'!$B$45</c:f>
              <c:strCache>
                <c:ptCount val="1"/>
                <c:pt idx="0">
                  <c:v>F/Y  2011  ~  2012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2015-16'!$D$45:$H$45,'Annual Stats 2015-16'!$J$45:$L$45)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A-48F4-8925-2DE9AE9A335F}"/>
            </c:ext>
          </c:extLst>
        </c:ser>
        <c:ser>
          <c:idx val="4"/>
          <c:order val="1"/>
          <c:tx>
            <c:strRef>
              <c:f>'Annual Stats 2015-16'!$B$44</c:f>
              <c:strCache>
                <c:ptCount val="1"/>
                <c:pt idx="0">
                  <c:v>F/Y  2012  ~  2013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2015-16'!$D$44:$H$44,'Annual Stats 2015-16'!$J$44:$L$44)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BA-48F4-8925-2DE9AE9A335F}"/>
            </c:ext>
          </c:extLst>
        </c:ser>
        <c:ser>
          <c:idx val="3"/>
          <c:order val="2"/>
          <c:tx>
            <c:strRef>
              <c:f>'Annual Stats 2015-16'!$B$43</c:f>
              <c:strCache>
                <c:ptCount val="1"/>
                <c:pt idx="0">
                  <c:v>F/Y  2013  ~  2014</c:v>
                </c:pt>
              </c:strCache>
            </c:strRef>
          </c:tx>
          <c:spPr>
            <a:solidFill>
              <a:srgbClr val="008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2015-16'!$D$43:$H$43,'Annual Stats 2015-16'!$J$43:$L$43)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BA-48F4-8925-2DE9AE9A335F}"/>
            </c:ext>
          </c:extLst>
        </c:ser>
        <c:ser>
          <c:idx val="2"/>
          <c:order val="3"/>
          <c:tx>
            <c:strRef>
              <c:f>'Annual Stats 2015-16'!$B$42</c:f>
              <c:strCache>
                <c:ptCount val="1"/>
                <c:pt idx="0">
                  <c:v>F/Y  2014  ~  2015</c:v>
                </c:pt>
              </c:strCache>
            </c:strRef>
          </c:tx>
          <c:spPr>
            <a:solidFill>
              <a:srgbClr val="FF66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2015-16'!$D$42:$H$42,'Annual Stats 2015-16'!$J$42:$L$42)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BA-48F4-8925-2DE9AE9A335F}"/>
            </c:ext>
          </c:extLst>
        </c:ser>
        <c:ser>
          <c:idx val="1"/>
          <c:order val="4"/>
          <c:tx>
            <c:strRef>
              <c:f>'Annual Stats 2015-16'!$B$41</c:f>
              <c:strCache>
                <c:ptCount val="1"/>
                <c:pt idx="0">
                  <c:v>F/Y  2015  ~  2016</c:v>
                </c:pt>
              </c:strCache>
            </c:strRef>
          </c:tx>
          <c:spPr>
            <a:solidFill>
              <a:srgbClr val="00336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('Annual Stats 2015-16'!$D$40:$H$40,'Annual Stats 2015-16'!$J$40:$L$40)</c:f>
              <c:strCache>
                <c:ptCount val="8"/>
                <c:pt idx="0">
                  <c:v>Winches</c:v>
                </c:pt>
                <c:pt idx="1">
                  <c:v>Engineering</c:v>
                </c:pt>
                <c:pt idx="2">
                  <c:v>Scientific</c:v>
                </c:pt>
                <c:pt idx="3">
                  <c:v>Navigational</c:v>
                </c:pt>
                <c:pt idx="4">
                  <c:v>NMEP</c:v>
                </c:pt>
                <c:pt idx="5">
                  <c:v>Cranes</c:v>
                </c:pt>
                <c:pt idx="6">
                  <c:v>Electrical</c:v>
                </c:pt>
                <c:pt idx="7">
                  <c:v>Other</c:v>
                </c:pt>
              </c:strCache>
            </c:strRef>
          </c:cat>
          <c:val>
            <c:numRef>
              <c:f>('Annual Stats 2015-16'!$D$41:$H$41,'Annual Stats 2015-16'!$J$41:$L$41)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BA-48F4-8925-2DE9AE9A3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091618088"/>
        <c:axId val="-2137577912"/>
      </c:barChart>
      <c:catAx>
        <c:axId val="2091618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7577912"/>
        <c:crosses val="autoZero"/>
        <c:auto val="1"/>
        <c:lblAlgn val="ctr"/>
        <c:lblOffset val="100"/>
        <c:noMultiLvlLbl val="0"/>
      </c:catAx>
      <c:valAx>
        <c:axId val="-2137577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Vessel Accidents</a:t>
                </a:r>
              </a:p>
            </c:rich>
          </c:tx>
          <c:layout>
            <c:manualLayout>
              <c:xMode val="edge"/>
              <c:yMode val="edge"/>
              <c:x val="9.9920710337466204E-2"/>
              <c:y val="0.20384516810074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0916180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32657</xdr:colOff>
      <xdr:row>2</xdr:row>
      <xdr:rowOff>20682</xdr:rowOff>
    </xdr:from>
    <xdr:to>
      <xdr:col>14</xdr:col>
      <xdr:colOff>10886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10886</xdr:colOff>
      <xdr:row>52</xdr:row>
      <xdr:rowOff>10884</xdr:rowOff>
    </xdr:from>
    <xdr:to>
      <xdr:col>13</xdr:col>
      <xdr:colOff>598714</xdr:colOff>
      <xdr:row>72</xdr:row>
      <xdr:rowOff>163285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602343</xdr:colOff>
      <xdr:row>52</xdr:row>
      <xdr:rowOff>21771</xdr:rowOff>
    </xdr:from>
    <xdr:to>
      <xdr:col>27</xdr:col>
      <xdr:colOff>580571</xdr:colOff>
      <xdr:row>72</xdr:row>
      <xdr:rowOff>166915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25400</xdr:colOff>
      <xdr:row>26</xdr:row>
      <xdr:rowOff>152400</xdr:rowOff>
    </xdr:from>
    <xdr:to>
      <xdr:col>14</xdr:col>
      <xdr:colOff>3629</xdr:colOff>
      <xdr:row>47</xdr:row>
      <xdr:rowOff>144418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101</xdr:row>
      <xdr:rowOff>114300</xdr:rowOff>
    </xdr:from>
    <xdr:to>
      <xdr:col>13</xdr:col>
      <xdr:colOff>587829</xdr:colOff>
      <xdr:row>122</xdr:row>
      <xdr:rowOff>106318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12700</xdr:colOff>
      <xdr:row>102</xdr:row>
      <xdr:rowOff>25400</xdr:rowOff>
    </xdr:from>
    <xdr:to>
      <xdr:col>28</xdr:col>
      <xdr:colOff>228600</xdr:colOff>
      <xdr:row>123</xdr:row>
      <xdr:rowOff>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27</xdr:row>
      <xdr:rowOff>0</xdr:rowOff>
    </xdr:from>
    <xdr:to>
      <xdr:col>27</xdr:col>
      <xdr:colOff>587829</xdr:colOff>
      <xdr:row>47</xdr:row>
      <xdr:rowOff>169818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127</xdr:row>
      <xdr:rowOff>0</xdr:rowOff>
    </xdr:from>
    <xdr:to>
      <xdr:col>13</xdr:col>
      <xdr:colOff>587829</xdr:colOff>
      <xdr:row>147</xdr:row>
      <xdr:rowOff>169818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127</xdr:row>
      <xdr:rowOff>0</xdr:rowOff>
    </xdr:from>
    <xdr:to>
      <xdr:col>27</xdr:col>
      <xdr:colOff>587828</xdr:colOff>
      <xdr:row>147</xdr:row>
      <xdr:rowOff>152401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152</xdr:row>
      <xdr:rowOff>0</xdr:rowOff>
    </xdr:from>
    <xdr:to>
      <xdr:col>13</xdr:col>
      <xdr:colOff>587829</xdr:colOff>
      <xdr:row>172</xdr:row>
      <xdr:rowOff>169818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0</xdr:colOff>
      <xdr:row>77</xdr:row>
      <xdr:rowOff>12700</xdr:rowOff>
    </xdr:from>
    <xdr:to>
      <xdr:col>13</xdr:col>
      <xdr:colOff>587829</xdr:colOff>
      <xdr:row>98</xdr:row>
      <xdr:rowOff>4718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77</xdr:row>
      <xdr:rowOff>0</xdr:rowOff>
    </xdr:from>
    <xdr:to>
      <xdr:col>27</xdr:col>
      <xdr:colOff>587828</xdr:colOff>
      <xdr:row>97</xdr:row>
      <xdr:rowOff>145144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152</xdr:row>
      <xdr:rowOff>0</xdr:rowOff>
    </xdr:from>
    <xdr:to>
      <xdr:col>27</xdr:col>
      <xdr:colOff>587828</xdr:colOff>
      <xdr:row>172</xdr:row>
      <xdr:rowOff>152401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27</xdr:col>
      <xdr:colOff>587829</xdr:colOff>
      <xdr:row>22</xdr:row>
      <xdr:rowOff>157118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0.02847</cdr:x>
      <cdr:y>0.82345</cdr:y>
    </cdr:from>
    <cdr:to>
      <cdr:x>0.21578</cdr:x>
      <cdr:y>0.86915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7625" y="30680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0.03195</cdr:x>
      <cdr:y>0.75528</cdr:y>
    </cdr:from>
    <cdr:to>
      <cdr:x>0.21926</cdr:x>
      <cdr:y>0.80098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3044" y="2814025"/>
          <a:ext cx="1366132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0.0158</cdr:x>
      <cdr:y>0.66994</cdr:y>
    </cdr:from>
    <cdr:to>
      <cdr:x>0.18551</cdr:x>
      <cdr:y>0.71728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17" y="2581660"/>
          <a:ext cx="1237768" cy="182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0.01802</cdr:x>
      <cdr:y>0.65642</cdr:y>
    </cdr:from>
    <cdr:to>
      <cdr:x>0.20533</cdr:x>
      <cdr:y>0.70212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425" y="24457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32657</xdr:colOff>
      <xdr:row>2</xdr:row>
      <xdr:rowOff>20682</xdr:rowOff>
    </xdr:from>
    <xdr:to>
      <xdr:col>14</xdr:col>
      <xdr:colOff>10886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10886</xdr:colOff>
      <xdr:row>52</xdr:row>
      <xdr:rowOff>10884</xdr:rowOff>
    </xdr:from>
    <xdr:to>
      <xdr:col>13</xdr:col>
      <xdr:colOff>598714</xdr:colOff>
      <xdr:row>72</xdr:row>
      <xdr:rowOff>163285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602343</xdr:colOff>
      <xdr:row>52</xdr:row>
      <xdr:rowOff>21771</xdr:rowOff>
    </xdr:from>
    <xdr:to>
      <xdr:col>27</xdr:col>
      <xdr:colOff>580571</xdr:colOff>
      <xdr:row>72</xdr:row>
      <xdr:rowOff>166915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25400</xdr:colOff>
      <xdr:row>26</xdr:row>
      <xdr:rowOff>152400</xdr:rowOff>
    </xdr:from>
    <xdr:to>
      <xdr:col>14</xdr:col>
      <xdr:colOff>3629</xdr:colOff>
      <xdr:row>47</xdr:row>
      <xdr:rowOff>144418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101</xdr:row>
      <xdr:rowOff>114300</xdr:rowOff>
    </xdr:from>
    <xdr:to>
      <xdr:col>13</xdr:col>
      <xdr:colOff>587829</xdr:colOff>
      <xdr:row>122</xdr:row>
      <xdr:rowOff>106318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12700</xdr:colOff>
      <xdr:row>102</xdr:row>
      <xdr:rowOff>25400</xdr:rowOff>
    </xdr:from>
    <xdr:to>
      <xdr:col>28</xdr:col>
      <xdr:colOff>228600</xdr:colOff>
      <xdr:row>123</xdr:row>
      <xdr:rowOff>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27</xdr:row>
      <xdr:rowOff>0</xdr:rowOff>
    </xdr:from>
    <xdr:to>
      <xdr:col>27</xdr:col>
      <xdr:colOff>587829</xdr:colOff>
      <xdr:row>47</xdr:row>
      <xdr:rowOff>169818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127</xdr:row>
      <xdr:rowOff>0</xdr:rowOff>
    </xdr:from>
    <xdr:to>
      <xdr:col>13</xdr:col>
      <xdr:colOff>587829</xdr:colOff>
      <xdr:row>147</xdr:row>
      <xdr:rowOff>169818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127</xdr:row>
      <xdr:rowOff>0</xdr:rowOff>
    </xdr:from>
    <xdr:to>
      <xdr:col>27</xdr:col>
      <xdr:colOff>587828</xdr:colOff>
      <xdr:row>147</xdr:row>
      <xdr:rowOff>152401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152</xdr:row>
      <xdr:rowOff>0</xdr:rowOff>
    </xdr:from>
    <xdr:to>
      <xdr:col>13</xdr:col>
      <xdr:colOff>587829</xdr:colOff>
      <xdr:row>172</xdr:row>
      <xdr:rowOff>169818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0</xdr:colOff>
      <xdr:row>77</xdr:row>
      <xdr:rowOff>12700</xdr:rowOff>
    </xdr:from>
    <xdr:to>
      <xdr:col>13</xdr:col>
      <xdr:colOff>587829</xdr:colOff>
      <xdr:row>98</xdr:row>
      <xdr:rowOff>4718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77</xdr:row>
      <xdr:rowOff>0</xdr:rowOff>
    </xdr:from>
    <xdr:to>
      <xdr:col>27</xdr:col>
      <xdr:colOff>587828</xdr:colOff>
      <xdr:row>97</xdr:row>
      <xdr:rowOff>145144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152</xdr:row>
      <xdr:rowOff>0</xdr:rowOff>
    </xdr:from>
    <xdr:to>
      <xdr:col>27</xdr:col>
      <xdr:colOff>587828</xdr:colOff>
      <xdr:row>172</xdr:row>
      <xdr:rowOff>152401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27</xdr:col>
      <xdr:colOff>587829</xdr:colOff>
      <xdr:row>22</xdr:row>
      <xdr:rowOff>157118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0.03195</cdr:x>
      <cdr:y>0.71437</cdr:y>
    </cdr:from>
    <cdr:to>
      <cdr:x>0.21926</cdr:x>
      <cdr:y>0.76007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8666" y="2722518"/>
          <a:ext cx="1164771" cy="174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0.0158</cdr:x>
      <cdr:y>0.66994</cdr:y>
    </cdr:from>
    <cdr:to>
      <cdr:x>0.18551</cdr:x>
      <cdr:y>0.71728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17" y="2581660"/>
          <a:ext cx="1237768" cy="182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0.03195</cdr:x>
      <cdr:y>0.71437</cdr:y>
    </cdr:from>
    <cdr:to>
      <cdr:x>0.21926</cdr:x>
      <cdr:y>0.76007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8666" y="2722518"/>
          <a:ext cx="1164771" cy="174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0.02673</cdr:x>
      <cdr:y>0.77232</cdr:y>
    </cdr:from>
    <cdr:to>
      <cdr:x>0.21404</cdr:x>
      <cdr:y>0.81802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4953" y="2877520"/>
          <a:ext cx="1366133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0.03369</cdr:x>
      <cdr:y>0.76209</cdr:y>
    </cdr:from>
    <cdr:to>
      <cdr:x>0.221</cdr:x>
      <cdr:y>0.80779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744" y="2839425"/>
          <a:ext cx="1366132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0.02499</cdr:x>
      <cdr:y>0.77232</cdr:y>
    </cdr:from>
    <cdr:to>
      <cdr:x>0.2123</cdr:x>
      <cdr:y>0.81802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2253" y="2877520"/>
          <a:ext cx="1366133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0.02847</cdr:x>
      <cdr:y>0.82345</cdr:y>
    </cdr:from>
    <cdr:to>
      <cdr:x>0.21578</cdr:x>
      <cdr:y>0.86915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7625" y="30680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0.02847</cdr:x>
      <cdr:y>0.82345</cdr:y>
    </cdr:from>
    <cdr:to>
      <cdr:x>0.21578</cdr:x>
      <cdr:y>0.86915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7625" y="30680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0.03195</cdr:x>
      <cdr:y>0.75528</cdr:y>
    </cdr:from>
    <cdr:to>
      <cdr:x>0.21926</cdr:x>
      <cdr:y>0.80098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3044" y="2814025"/>
          <a:ext cx="1366132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0.0158</cdr:x>
      <cdr:y>0.66994</cdr:y>
    </cdr:from>
    <cdr:to>
      <cdr:x>0.18551</cdr:x>
      <cdr:y>0.71728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17" y="2581660"/>
          <a:ext cx="1237768" cy="182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0.01802</cdr:x>
      <cdr:y>0.65642</cdr:y>
    </cdr:from>
    <cdr:to>
      <cdr:x>0.20533</cdr:x>
      <cdr:y>0.70212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425" y="24457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0.0158</cdr:x>
      <cdr:y>0.66994</cdr:y>
    </cdr:from>
    <cdr:to>
      <cdr:x>0.18551</cdr:x>
      <cdr:y>0.71728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17" y="2581660"/>
          <a:ext cx="1237768" cy="182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0.02673</cdr:x>
      <cdr:y>0.77232</cdr:y>
    </cdr:from>
    <cdr:to>
      <cdr:x>0.21404</cdr:x>
      <cdr:y>0.81802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4953" y="2877520"/>
          <a:ext cx="1366133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0.03369</cdr:x>
      <cdr:y>0.76209</cdr:y>
    </cdr:from>
    <cdr:to>
      <cdr:x>0.221</cdr:x>
      <cdr:y>0.80779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744" y="2839425"/>
          <a:ext cx="1366132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0.01729</cdr:x>
      <cdr:y>0.66712</cdr:y>
    </cdr:from>
    <cdr:to>
      <cdr:x>0.187</cdr:x>
      <cdr:y>0.71446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116" y="2570770"/>
          <a:ext cx="1237743" cy="182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Financial</a:t>
          </a:r>
          <a:r>
            <a:rPr lang="en-GB" sz="1100" i="1" baseline="0">
              <a:solidFill>
                <a:srgbClr val="0070C0"/>
              </a:solidFill>
            </a:rPr>
            <a:t> Year</a:t>
          </a:r>
          <a:endParaRPr lang="en-GB" sz="1100" i="1">
            <a:solidFill>
              <a:srgbClr val="0070C0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0.02499</cdr:x>
      <cdr:y>0.77232</cdr:y>
    </cdr:from>
    <cdr:to>
      <cdr:x>0.2123</cdr:x>
      <cdr:y>0.81802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2253" y="2877520"/>
          <a:ext cx="1366133" cy="170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Categories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0.02847</cdr:x>
      <cdr:y>0.82345</cdr:y>
    </cdr:from>
    <cdr:to>
      <cdr:x>0.21578</cdr:x>
      <cdr:y>0.86915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7625" y="3068013"/>
          <a:ext cx="1366132" cy="170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i="1">
              <a:solidFill>
                <a:srgbClr val="0070C0"/>
              </a:solidFill>
            </a:rPr>
            <a:t>Research</a:t>
          </a:r>
          <a:r>
            <a:rPr lang="en-GB" sz="1100" i="1" baseline="0">
              <a:solidFill>
                <a:srgbClr val="0070C0"/>
              </a:solidFill>
            </a:rPr>
            <a:t> Ship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MFD/NMFSS/HEALTH%20&amp;%20SAFETY/03%20-%20Research%20Ship%20Management%20-%20CSS/20%20-%20Incident%20Summaries%20-%20Fleet/Incident%20Summary%20-%20RSG%20-%20FY%202015-16%20-%20Working%20-%20J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fos/Dropbox/NOC%20work/FMNSS%20-%20H&amp;S%20-%20Marine/03%20-%20Research%20Ship%20Management/20%20-%20Incident%20Summaries%20-%20Fleet/2014%20to%202015/Accident%20Summary%20-%20FY%202014-15%20-%20Working%20-%20JP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laries%202003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ts 2015~16"/>
      <sheetName val="Parameters"/>
      <sheetName val="Summary"/>
    </sheetNames>
    <sheetDataSet>
      <sheetData sheetId="0" refreshError="1"/>
      <sheetData sheetId="1">
        <row r="4">
          <cell r="A4" t="str">
            <v>Personal AR</v>
          </cell>
          <cell r="C4" t="str">
            <v>James Cook</v>
          </cell>
          <cell r="D4" t="str">
            <v>JC</v>
          </cell>
          <cell r="E4" t="str">
            <v>Sea</v>
          </cell>
          <cell r="G4" t="str">
            <v>Deck Officer</v>
          </cell>
        </row>
        <row r="5">
          <cell r="A5" t="str">
            <v>Vessel AR</v>
          </cell>
          <cell r="C5" t="str">
            <v>Discovery</v>
          </cell>
          <cell r="D5" t="str">
            <v>DY</v>
          </cell>
          <cell r="E5" t="str">
            <v>Port</v>
          </cell>
          <cell r="G5" t="str">
            <v>Deck Rating</v>
          </cell>
          <cell r="N5" t="str">
            <v>Equipment</v>
          </cell>
        </row>
        <row r="6">
          <cell r="A6" t="str">
            <v>Near Miss</v>
          </cell>
          <cell r="C6" t="str">
            <v>Discovery (old)</v>
          </cell>
          <cell r="D6" t="str">
            <v>DC</v>
          </cell>
          <cell r="E6" t="str">
            <v>Berth</v>
          </cell>
          <cell r="G6" t="str">
            <v>ETO</v>
          </cell>
          <cell r="N6" t="str">
            <v>Existing Defect</v>
          </cell>
        </row>
        <row r="7">
          <cell r="A7" t="str">
            <v>HazCom</v>
          </cell>
          <cell r="C7" t="str">
            <v>NOC Southampton</v>
          </cell>
          <cell r="D7" t="str">
            <v>NOCS</v>
          </cell>
          <cell r="E7" t="str">
            <v>Refit</v>
          </cell>
          <cell r="G7" t="str">
            <v>E/R Officer</v>
          </cell>
          <cell r="N7" t="str">
            <v>Procedure</v>
          </cell>
        </row>
        <row r="8">
          <cell r="A8" t="str">
            <v>MAIB</v>
          </cell>
          <cell r="C8" t="str">
            <v>NOC Liverpool</v>
          </cell>
          <cell r="D8" t="str">
            <v>NOCL</v>
          </cell>
          <cell r="E8" t="str">
            <v>Ashore</v>
          </cell>
          <cell r="G8" t="str">
            <v>E/R Rating</v>
          </cell>
          <cell r="N8" t="str">
            <v>Processes</v>
          </cell>
        </row>
        <row r="9">
          <cell r="A9" t="str">
            <v>Riddor</v>
          </cell>
          <cell r="G9" t="str">
            <v>Catering</v>
          </cell>
          <cell r="N9" t="str">
            <v>Communication</v>
          </cell>
        </row>
        <row r="10">
          <cell r="A10" t="str">
            <v>Observation</v>
          </cell>
          <cell r="G10" t="str">
            <v>Technician</v>
          </cell>
          <cell r="N10" t="str">
            <v>Human Error</v>
          </cell>
        </row>
        <row r="11">
          <cell r="A11" t="str">
            <v>Deficiency</v>
          </cell>
          <cell r="G11" t="str">
            <v>Scientist</v>
          </cell>
          <cell r="N11" t="str">
            <v>Human Behaviour</v>
          </cell>
        </row>
        <row r="12">
          <cell r="A12" t="str">
            <v>Non-Conformance</v>
          </cell>
          <cell r="G12" t="str">
            <v>Student</v>
          </cell>
          <cell r="N12" t="str">
            <v>Resource</v>
          </cell>
        </row>
        <row r="13">
          <cell r="A13" t="str">
            <v>Major NCN</v>
          </cell>
          <cell r="G13" t="str">
            <v>Contractor</v>
          </cell>
          <cell r="N13" t="str">
            <v>Training</v>
          </cell>
        </row>
        <row r="14">
          <cell r="A14" t="str">
            <v>Other</v>
          </cell>
          <cell r="G14" t="str">
            <v>Shipyard</v>
          </cell>
          <cell r="N14" t="str">
            <v>Good Idea</v>
          </cell>
        </row>
        <row r="15">
          <cell r="G15" t="str">
            <v>Shore</v>
          </cell>
          <cell r="N15" t="str">
            <v>Environmental</v>
          </cell>
        </row>
        <row r="16">
          <cell r="G16" t="str">
            <v>Other</v>
          </cell>
          <cell r="N16" t="str">
            <v>Other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r"/>
      <sheetName val="Statistics"/>
      <sheetName val="Summary"/>
      <sheetName val="Parameters"/>
    </sheetNames>
    <sheetDataSet>
      <sheetData sheetId="0" refreshError="1"/>
      <sheetData sheetId="1"/>
      <sheetData sheetId="2" refreshError="1"/>
      <sheetData sheetId="3">
        <row r="4">
          <cell r="B4" t="str">
            <v>James Cook</v>
          </cell>
          <cell r="D4" t="str">
            <v>PAR</v>
          </cell>
          <cell r="E4" t="str">
            <v>Procedure</v>
          </cell>
          <cell r="F4" t="str">
            <v>Deck Officer</v>
          </cell>
          <cell r="G4" t="str">
            <v>Head/Face</v>
          </cell>
          <cell r="H4" t="str">
            <v>Protective</v>
          </cell>
          <cell r="I4" t="str">
            <v>Berth</v>
          </cell>
        </row>
        <row r="5">
          <cell r="B5" t="str">
            <v>Discovery</v>
          </cell>
          <cell r="D5" t="str">
            <v>VeAR</v>
          </cell>
          <cell r="E5" t="str">
            <v>Equipment</v>
          </cell>
          <cell r="F5" t="str">
            <v>Deck Rating</v>
          </cell>
          <cell r="G5" t="str">
            <v>Chest</v>
          </cell>
          <cell r="H5" t="str">
            <v>LSA/FFA</v>
          </cell>
          <cell r="I5" t="str">
            <v>Port</v>
          </cell>
        </row>
        <row r="6">
          <cell r="B6" t="str">
            <v>Discovery (old)</v>
          </cell>
          <cell r="D6" t="str">
            <v>NM</v>
          </cell>
          <cell r="E6" t="str">
            <v>Human Behaviour</v>
          </cell>
          <cell r="F6" t="str">
            <v>ETO</v>
          </cell>
          <cell r="G6" t="str">
            <v>Back</v>
          </cell>
          <cell r="H6" t="str">
            <v>Catering/Domestic</v>
          </cell>
          <cell r="I6" t="str">
            <v>Sea</v>
          </cell>
        </row>
        <row r="7">
          <cell r="B7" t="str">
            <v>NOC Southampton</v>
          </cell>
          <cell r="D7" t="str">
            <v>Haz</v>
          </cell>
          <cell r="E7" t="str">
            <v>Human Error</v>
          </cell>
          <cell r="F7" t="str">
            <v>E/R Officer</v>
          </cell>
          <cell r="G7" t="str">
            <v>Hand/Arm</v>
          </cell>
          <cell r="H7" t="str">
            <v>Navigational</v>
          </cell>
        </row>
        <row r="8">
          <cell r="B8" t="str">
            <v>NOC Liverpool</v>
          </cell>
          <cell r="D8" t="str">
            <v>MAIB</v>
          </cell>
          <cell r="E8" t="str">
            <v>Slip/Trip/Fall</v>
          </cell>
          <cell r="F8" t="str">
            <v>E/R Rating</v>
          </cell>
          <cell r="G8" t="str">
            <v>Leg/Foot</v>
          </cell>
          <cell r="H8" t="str">
            <v>Propulsion</v>
          </cell>
        </row>
        <row r="9">
          <cell r="D9" t="str">
            <v>Riddor</v>
          </cell>
          <cell r="E9" t="str">
            <v>Injury</v>
          </cell>
          <cell r="F9" t="str">
            <v>Catering</v>
          </cell>
          <cell r="G9" t="str">
            <v>All</v>
          </cell>
          <cell r="H9" t="str">
            <v>Mooring &amp; Ropes</v>
          </cell>
        </row>
        <row r="10">
          <cell r="D10" t="str">
            <v>Obs</v>
          </cell>
          <cell r="E10" t="str">
            <v>Medical</v>
          </cell>
          <cell r="F10" t="str">
            <v>Technician</v>
          </cell>
          <cell r="G10" t="str">
            <v>Other</v>
          </cell>
          <cell r="H10" t="str">
            <v>ER &amp; Mechanical</v>
          </cell>
        </row>
        <row r="11">
          <cell r="D11" t="str">
            <v>NC</v>
          </cell>
          <cell r="E11" t="str">
            <v>Resource</v>
          </cell>
          <cell r="F11" t="str">
            <v>Scientist</v>
          </cell>
          <cell r="H11" t="str">
            <v>Electrical</v>
          </cell>
        </row>
        <row r="12">
          <cell r="D12" t="str">
            <v>Major</v>
          </cell>
          <cell r="E12" t="str">
            <v>Training</v>
          </cell>
          <cell r="F12" t="str">
            <v>Student</v>
          </cell>
          <cell r="H12" t="str">
            <v>Tools &amp; Workshop</v>
          </cell>
        </row>
        <row r="13">
          <cell r="D13" t="str">
            <v>Other</v>
          </cell>
          <cell r="E13" t="str">
            <v>Good Idea</v>
          </cell>
          <cell r="F13" t="str">
            <v>Contractor</v>
          </cell>
          <cell r="H13" t="str">
            <v>Winch/Wire</v>
          </cell>
        </row>
        <row r="14">
          <cell r="E14" t="str">
            <v>Other</v>
          </cell>
          <cell r="F14" t="str">
            <v>Other</v>
          </cell>
          <cell r="H14" t="str">
            <v>Gantry/Crane</v>
          </cell>
        </row>
        <row r="15">
          <cell r="H15" t="str">
            <v>LOLER Gear</v>
          </cell>
        </row>
        <row r="16">
          <cell r="H16" t="str">
            <v>Ship Structure</v>
          </cell>
        </row>
        <row r="17">
          <cell r="H17" t="str">
            <v>Critical Systems</v>
          </cell>
        </row>
        <row r="18">
          <cell r="H18" t="str">
            <v>Software</v>
          </cell>
        </row>
        <row r="19">
          <cell r="H19" t="str">
            <v>Chemical</v>
          </cell>
        </row>
        <row r="20">
          <cell r="H20" t="str">
            <v>Scientific</v>
          </cell>
        </row>
        <row r="21">
          <cell r="H21" t="str">
            <v>NMEP</v>
          </cell>
        </row>
        <row r="22">
          <cell r="H22" t="str">
            <v>Other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heet1"/>
      <sheetName val="NERC Download"/>
      <sheetName val="NERC by Month"/>
      <sheetName val="Overtime"/>
      <sheetName val="Ui by mth"/>
      <sheetName val="SOC summary"/>
      <sheetName val="JRD Sum"/>
      <sheetName val="GDD sum"/>
      <sheetName val="CDSP sum"/>
      <sheetName val="USL sum"/>
      <sheetName val="UKORS sum"/>
      <sheetName val="Infra sum"/>
      <sheetName val="May"/>
      <sheetName val="June"/>
      <sheetName val="Checks"/>
    </sheetNames>
    <sheetDataSet>
      <sheetData sheetId="0">
        <row r="1">
          <cell r="B1" t="str">
            <v>Period 13, 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zoomScale="60" zoomScaleNormal="60" zoomScalePageLayoutView="60" workbookViewId="0">
      <pane xSplit="2" topLeftCell="C1" activePane="topRight" state="frozen"/>
      <selection pane="topRight" activeCell="R12" sqref="R12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5" ht="15" customHeight="1" thickBot="1" x14ac:dyDescent="0.25"/>
    <row r="2" spans="2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f ca="1">TODAY()</f>
        <v>43196</v>
      </c>
      <c r="O2" s="1178"/>
      <c r="P2" s="101" t="s">
        <v>20</v>
      </c>
      <c r="Q2" s="102" t="s">
        <v>21</v>
      </c>
      <c r="R2" s="490">
        <f ca="1">WEEKNUM(N2,2)</f>
        <v>14</v>
      </c>
      <c r="S2" s="211" t="s">
        <v>81</v>
      </c>
      <c r="U2" s="500">
        <f ca="1">YEAR(N2)</f>
        <v>2018</v>
      </c>
      <c r="V2" s="488" t="s">
        <v>83</v>
      </c>
      <c r="W2" s="489">
        <f ca="1">U2+1</f>
        <v>2019</v>
      </c>
    </row>
    <row r="3" spans="2:25" ht="15" customHeight="1" x14ac:dyDescent="0.2"/>
    <row r="4" spans="2:25" ht="15" customHeight="1" x14ac:dyDescent="0.2"/>
    <row r="5" spans="2:25" ht="15" customHeight="1" thickBot="1" x14ac:dyDescent="0.25"/>
    <row r="6" spans="2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2:25" ht="30" customHeight="1" thickBot="1" x14ac:dyDescent="0.25">
      <c r="B7" s="1057" t="str">
        <f ca="1">T7</f>
        <v>2018  ~  2019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 ca="1">CONCATENATE(U2,"  ",V2,"  ",W2)</f>
        <v>2018  ~  2019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2:25" ht="15" customHeight="1" x14ac:dyDescent="0.2">
      <c r="B8" s="63" t="s">
        <v>30</v>
      </c>
      <c r="C8" s="172">
        <f>W45</f>
        <v>0</v>
      </c>
      <c r="D8" s="173">
        <f t="shared" ref="D8:E20" si="0">X45</f>
        <v>2</v>
      </c>
      <c r="E8" s="68">
        <f t="shared" si="0"/>
        <v>2</v>
      </c>
      <c r="F8" s="180">
        <f>W105</f>
        <v>0</v>
      </c>
      <c r="G8" s="173">
        <f t="shared" ref="G8:H20" si="1">X105</f>
        <v>0</v>
      </c>
      <c r="H8" s="68">
        <f t="shared" si="1"/>
        <v>0</v>
      </c>
      <c r="I8" s="172">
        <f>W135</f>
        <v>2</v>
      </c>
      <c r="J8" s="206">
        <f t="shared" ref="J8:K20" si="2">X135</f>
        <v>0</v>
      </c>
      <c r="K8" s="68">
        <f t="shared" si="2"/>
        <v>2</v>
      </c>
      <c r="L8" s="222">
        <f>W165</f>
        <v>1</v>
      </c>
      <c r="M8" s="223">
        <f t="shared" ref="M8:N20" si="3">X165</f>
        <v>0</v>
      </c>
      <c r="N8" s="68">
        <f t="shared" si="3"/>
        <v>1</v>
      </c>
      <c r="O8" s="172">
        <f t="shared" ref="O8:Q20" si="4">C8+F8+I8+L8</f>
        <v>3</v>
      </c>
      <c r="P8" s="173">
        <f t="shared" si="4"/>
        <v>2</v>
      </c>
      <c r="Q8" s="68">
        <f t="shared" si="4"/>
        <v>5</v>
      </c>
      <c r="R8" s="599">
        <v>2</v>
      </c>
      <c r="T8" s="1156" t="s">
        <v>73</v>
      </c>
      <c r="U8" s="1157"/>
      <c r="V8" s="1158"/>
      <c r="W8" s="189">
        <f>C20</f>
        <v>0</v>
      </c>
      <c r="X8" s="190">
        <f>D20</f>
        <v>3</v>
      </c>
      <c r="Y8" s="104">
        <f>E20</f>
        <v>3</v>
      </c>
    </row>
    <row r="9" spans="2:25" ht="15" customHeight="1" x14ac:dyDescent="0.2">
      <c r="B9" s="63" t="s">
        <v>31</v>
      </c>
      <c r="C9" s="174">
        <f t="shared" ref="C9:C20" si="5">W46</f>
        <v>0</v>
      </c>
      <c r="D9" s="175">
        <f t="shared" si="0"/>
        <v>0</v>
      </c>
      <c r="E9" s="69">
        <f t="shared" si="0"/>
        <v>0</v>
      </c>
      <c r="F9" s="181">
        <f t="shared" ref="F9:F20" si="6">W106</f>
        <v>0</v>
      </c>
      <c r="G9" s="175">
        <f t="shared" si="1"/>
        <v>0</v>
      </c>
      <c r="H9" s="69">
        <f t="shared" si="1"/>
        <v>0</v>
      </c>
      <c r="I9" s="174">
        <f t="shared" ref="I9:I20" si="7">W136</f>
        <v>0</v>
      </c>
      <c r="J9" s="207">
        <f t="shared" si="2"/>
        <v>2</v>
      </c>
      <c r="K9" s="69">
        <f t="shared" si="2"/>
        <v>2</v>
      </c>
      <c r="L9" s="221">
        <f t="shared" ref="L9:L20" si="8">W166</f>
        <v>0</v>
      </c>
      <c r="M9" s="224">
        <f t="shared" si="3"/>
        <v>0</v>
      </c>
      <c r="N9" s="69">
        <f t="shared" si="3"/>
        <v>0</v>
      </c>
      <c r="O9" s="174">
        <f t="shared" si="4"/>
        <v>0</v>
      </c>
      <c r="P9" s="175">
        <f t="shared" si="4"/>
        <v>2</v>
      </c>
      <c r="Q9" s="69">
        <f t="shared" si="4"/>
        <v>2</v>
      </c>
      <c r="R9" s="599"/>
      <c r="T9" s="1133" t="s">
        <v>75</v>
      </c>
      <c r="U9" s="1134"/>
      <c r="V9" s="1135"/>
      <c r="W9" s="191">
        <f>F20</f>
        <v>0</v>
      </c>
      <c r="X9" s="192">
        <f>G20</f>
        <v>0</v>
      </c>
      <c r="Y9" s="105">
        <f>H20</f>
        <v>0</v>
      </c>
    </row>
    <row r="10" spans="2:25" ht="15" customHeight="1" x14ac:dyDescent="0.2">
      <c r="B10" s="63" t="s">
        <v>58</v>
      </c>
      <c r="C10" s="174">
        <f t="shared" si="5"/>
        <v>0</v>
      </c>
      <c r="D10" s="175">
        <f t="shared" si="0"/>
        <v>1</v>
      </c>
      <c r="E10" s="69">
        <f t="shared" si="0"/>
        <v>1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0</v>
      </c>
      <c r="J10" s="207">
        <f t="shared" si="2"/>
        <v>0</v>
      </c>
      <c r="K10" s="69">
        <f t="shared" si="2"/>
        <v>0</v>
      </c>
      <c r="L10" s="221">
        <f t="shared" si="8"/>
        <v>0</v>
      </c>
      <c r="M10" s="224">
        <f t="shared" si="3"/>
        <v>0</v>
      </c>
      <c r="N10" s="69">
        <f t="shared" si="3"/>
        <v>0</v>
      </c>
      <c r="O10" s="174">
        <f t="shared" si="4"/>
        <v>0</v>
      </c>
      <c r="P10" s="175">
        <f t="shared" si="4"/>
        <v>1</v>
      </c>
      <c r="Q10" s="69">
        <f t="shared" si="4"/>
        <v>1</v>
      </c>
      <c r="R10" s="599"/>
      <c r="T10" s="1120" t="s">
        <v>41</v>
      </c>
      <c r="U10" s="1121"/>
      <c r="V10" s="1122"/>
      <c r="W10" s="191">
        <f>I20</f>
        <v>2</v>
      </c>
      <c r="X10" s="192">
        <f>J20</f>
        <v>2</v>
      </c>
      <c r="Y10" s="105">
        <f>K20</f>
        <v>4</v>
      </c>
    </row>
    <row r="11" spans="2:25" ht="15" customHeight="1" thickBot="1" x14ac:dyDescent="0.25">
      <c r="B11" s="64" t="s">
        <v>32</v>
      </c>
      <c r="C11" s="176">
        <f t="shared" si="5"/>
        <v>0</v>
      </c>
      <c r="D11" s="177">
        <f t="shared" si="0"/>
        <v>0</v>
      </c>
      <c r="E11" s="70">
        <f t="shared" si="0"/>
        <v>0</v>
      </c>
      <c r="F11" s="182">
        <f t="shared" si="6"/>
        <v>0</v>
      </c>
      <c r="G11" s="177">
        <f t="shared" si="1"/>
        <v>0</v>
      </c>
      <c r="H11" s="70">
        <f t="shared" si="1"/>
        <v>0</v>
      </c>
      <c r="I11" s="176">
        <f t="shared" si="7"/>
        <v>0</v>
      </c>
      <c r="J11" s="208">
        <f t="shared" si="2"/>
        <v>0</v>
      </c>
      <c r="K11" s="70">
        <f t="shared" si="2"/>
        <v>0</v>
      </c>
      <c r="L11" s="220">
        <f t="shared" si="8"/>
        <v>0</v>
      </c>
      <c r="M11" s="225">
        <f t="shared" si="3"/>
        <v>0</v>
      </c>
      <c r="N11" s="70">
        <f t="shared" si="3"/>
        <v>0</v>
      </c>
      <c r="O11" s="176">
        <f t="shared" si="4"/>
        <v>0</v>
      </c>
      <c r="P11" s="177">
        <f t="shared" si="4"/>
        <v>0</v>
      </c>
      <c r="Q11" s="70">
        <f t="shared" si="4"/>
        <v>0</v>
      </c>
      <c r="R11" s="600"/>
      <c r="T11" s="1123" t="s">
        <v>68</v>
      </c>
      <c r="U11" s="1124"/>
      <c r="V11" s="1125"/>
      <c r="W11" s="193">
        <f>L20</f>
        <v>1</v>
      </c>
      <c r="X11" s="194">
        <f>M20</f>
        <v>0</v>
      </c>
      <c r="Y11" s="106">
        <f>N20</f>
        <v>1</v>
      </c>
    </row>
    <row r="12" spans="2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0</v>
      </c>
      <c r="G12" s="175">
        <f t="shared" si="1"/>
        <v>0</v>
      </c>
      <c r="H12" s="69">
        <f t="shared" si="1"/>
        <v>0</v>
      </c>
      <c r="I12" s="174">
        <f t="shared" si="7"/>
        <v>0</v>
      </c>
      <c r="J12" s="207">
        <f t="shared" si="2"/>
        <v>0</v>
      </c>
      <c r="K12" s="69">
        <f t="shared" si="2"/>
        <v>0</v>
      </c>
      <c r="L12" s="221">
        <f t="shared" si="8"/>
        <v>0</v>
      </c>
      <c r="M12" s="224">
        <f t="shared" si="3"/>
        <v>0</v>
      </c>
      <c r="N12" s="69">
        <f t="shared" si="3"/>
        <v>0</v>
      </c>
      <c r="O12" s="174">
        <f t="shared" si="4"/>
        <v>0</v>
      </c>
      <c r="P12" s="175">
        <f t="shared" si="4"/>
        <v>0</v>
      </c>
      <c r="Q12" s="69">
        <f t="shared" si="4"/>
        <v>0</v>
      </c>
      <c r="R12" s="599"/>
      <c r="T12" s="1150" t="s">
        <v>78</v>
      </c>
      <c r="U12" s="1151"/>
      <c r="V12" s="1152"/>
      <c r="W12" s="107">
        <f>SUM(W8:W11)</f>
        <v>3</v>
      </c>
      <c r="X12" s="103">
        <f>SUM(X8:X11)</f>
        <v>5</v>
      </c>
      <c r="Y12" s="123">
        <f>SUM(Y8:Y11)</f>
        <v>8</v>
      </c>
    </row>
    <row r="13" spans="2:25" ht="15" customHeight="1" thickBot="1" x14ac:dyDescent="0.25">
      <c r="B13" s="65" t="s">
        <v>34</v>
      </c>
      <c r="C13" s="178">
        <f t="shared" si="5"/>
        <v>0</v>
      </c>
      <c r="D13" s="179">
        <f t="shared" si="0"/>
        <v>0</v>
      </c>
      <c r="E13" s="71">
        <f t="shared" si="0"/>
        <v>0</v>
      </c>
      <c r="F13" s="183">
        <f t="shared" si="6"/>
        <v>0</v>
      </c>
      <c r="G13" s="179">
        <f t="shared" si="1"/>
        <v>0</v>
      </c>
      <c r="H13" s="71">
        <f t="shared" si="1"/>
        <v>0</v>
      </c>
      <c r="I13" s="178">
        <f t="shared" si="7"/>
        <v>0</v>
      </c>
      <c r="J13" s="209"/>
      <c r="K13" s="71">
        <f t="shared" si="2"/>
        <v>0</v>
      </c>
      <c r="L13" s="226">
        <f t="shared" si="8"/>
        <v>0</v>
      </c>
      <c r="M13" s="227">
        <f t="shared" si="3"/>
        <v>0</v>
      </c>
      <c r="N13" s="71">
        <f t="shared" si="3"/>
        <v>0</v>
      </c>
      <c r="O13" s="178">
        <f t="shared" si="4"/>
        <v>0</v>
      </c>
      <c r="P13" s="179">
        <f t="shared" si="4"/>
        <v>0</v>
      </c>
      <c r="Q13" s="71">
        <f t="shared" si="4"/>
        <v>0</v>
      </c>
      <c r="R13" s="601"/>
      <c r="U13" s="1"/>
      <c r="V13" s="1"/>
    </row>
    <row r="14" spans="2:25" ht="15" customHeight="1" x14ac:dyDescent="0.2">
      <c r="B14" s="63" t="s">
        <v>35</v>
      </c>
      <c r="C14" s="174">
        <f t="shared" si="5"/>
        <v>0</v>
      </c>
      <c r="D14" s="175">
        <f t="shared" si="0"/>
        <v>0</v>
      </c>
      <c r="E14" s="69">
        <f t="shared" si="0"/>
        <v>0</v>
      </c>
      <c r="F14" s="181">
        <f t="shared" si="6"/>
        <v>0</v>
      </c>
      <c r="G14" s="175">
        <f t="shared" si="1"/>
        <v>0</v>
      </c>
      <c r="H14" s="69">
        <f t="shared" si="1"/>
        <v>0</v>
      </c>
      <c r="I14" s="174">
        <f t="shared" si="7"/>
        <v>0</v>
      </c>
      <c r="J14" s="207">
        <f t="shared" si="2"/>
        <v>0</v>
      </c>
      <c r="K14" s="69">
        <f t="shared" si="2"/>
        <v>0</v>
      </c>
      <c r="L14" s="221">
        <f t="shared" si="8"/>
        <v>0</v>
      </c>
      <c r="M14" s="224">
        <f t="shared" si="3"/>
        <v>0</v>
      </c>
      <c r="N14" s="69">
        <f t="shared" si="3"/>
        <v>0</v>
      </c>
      <c r="O14" s="174">
        <f t="shared" si="4"/>
        <v>0</v>
      </c>
      <c r="P14" s="175">
        <f t="shared" si="4"/>
        <v>0</v>
      </c>
      <c r="Q14" s="69">
        <f t="shared" si="4"/>
        <v>0</v>
      </c>
      <c r="R14" s="600"/>
      <c r="T14" s="1166" t="s">
        <v>79</v>
      </c>
      <c r="U14" s="1167"/>
      <c r="V14" s="1167"/>
      <c r="W14" s="1167"/>
      <c r="X14" s="1167"/>
      <c r="Y14" s="1168"/>
    </row>
    <row r="15" spans="2:25" ht="15" customHeight="1" thickBot="1" x14ac:dyDescent="0.25">
      <c r="B15" s="63" t="s">
        <v>36</v>
      </c>
      <c r="C15" s="174">
        <f t="shared" si="5"/>
        <v>0</v>
      </c>
      <c r="D15" s="175">
        <f t="shared" si="0"/>
        <v>0</v>
      </c>
      <c r="E15" s="69">
        <f t="shared" si="0"/>
        <v>0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0</v>
      </c>
      <c r="J15" s="207">
        <f t="shared" si="2"/>
        <v>0</v>
      </c>
      <c r="K15" s="69">
        <f t="shared" si="2"/>
        <v>0</v>
      </c>
      <c r="L15" s="221">
        <f t="shared" si="8"/>
        <v>0</v>
      </c>
      <c r="M15" s="224">
        <f t="shared" si="3"/>
        <v>0</v>
      </c>
      <c r="N15" s="69">
        <f t="shared" si="3"/>
        <v>0</v>
      </c>
      <c r="O15" s="174">
        <f t="shared" si="4"/>
        <v>0</v>
      </c>
      <c r="P15" s="175">
        <f t="shared" si="4"/>
        <v>0</v>
      </c>
      <c r="Q15" s="69">
        <f t="shared" si="4"/>
        <v>0</v>
      </c>
      <c r="R15" s="599"/>
      <c r="T15" s="1169"/>
      <c r="U15" s="1170"/>
      <c r="V15" s="1170"/>
      <c r="W15" s="1170"/>
      <c r="X15" s="1170"/>
      <c r="Y15" s="1171"/>
    </row>
    <row r="16" spans="2:25" ht="15" customHeight="1" x14ac:dyDescent="0.2">
      <c r="B16" s="63" t="s">
        <v>37</v>
      </c>
      <c r="C16" s="174">
        <f t="shared" si="5"/>
        <v>0</v>
      </c>
      <c r="D16" s="175">
        <f t="shared" si="0"/>
        <v>0</v>
      </c>
      <c r="E16" s="69">
        <f t="shared" si="0"/>
        <v>0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0</v>
      </c>
      <c r="K16" s="69">
        <f t="shared" si="2"/>
        <v>0</v>
      </c>
      <c r="L16" s="221">
        <f t="shared" si="8"/>
        <v>0</v>
      </c>
      <c r="M16" s="224">
        <f t="shared" si="3"/>
        <v>0</v>
      </c>
      <c r="N16" s="69">
        <f t="shared" si="3"/>
        <v>0</v>
      </c>
      <c r="O16" s="178">
        <f t="shared" si="4"/>
        <v>0</v>
      </c>
      <c r="P16" s="179">
        <f t="shared" si="4"/>
        <v>0</v>
      </c>
      <c r="Q16" s="71">
        <f t="shared" si="4"/>
        <v>0</v>
      </c>
      <c r="R16" s="601"/>
      <c r="T16" s="1172" t="str">
        <f ca="1">CONCATENATE($U$2-1,"  ",$V$2,"  ",$W$2-1)</f>
        <v>2017  ~  2018</v>
      </c>
      <c r="U16" s="1173"/>
      <c r="V16" s="1173"/>
      <c r="W16" s="498"/>
      <c r="X16" s="499"/>
      <c r="Y16" s="1091">
        <f>SUM(W16:X16)</f>
        <v>0</v>
      </c>
    </row>
    <row r="17" spans="2:25" ht="15" customHeight="1" x14ac:dyDescent="0.2">
      <c r="B17" s="64" t="s">
        <v>38</v>
      </c>
      <c r="C17" s="176">
        <f t="shared" si="5"/>
        <v>0</v>
      </c>
      <c r="D17" s="177">
        <f t="shared" si="0"/>
        <v>0</v>
      </c>
      <c r="E17" s="70">
        <f t="shared" si="0"/>
        <v>0</v>
      </c>
      <c r="F17" s="182">
        <f t="shared" si="6"/>
        <v>0</v>
      </c>
      <c r="G17" s="177">
        <f t="shared" si="1"/>
        <v>0</v>
      </c>
      <c r="H17" s="70">
        <f t="shared" si="1"/>
        <v>0</v>
      </c>
      <c r="I17" s="176">
        <f t="shared" si="7"/>
        <v>0</v>
      </c>
      <c r="J17" s="208">
        <f t="shared" si="2"/>
        <v>0</v>
      </c>
      <c r="K17" s="70">
        <f t="shared" si="2"/>
        <v>0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0</v>
      </c>
      <c r="P17" s="175">
        <f t="shared" si="4"/>
        <v>0</v>
      </c>
      <c r="Q17" s="69">
        <f t="shared" si="4"/>
        <v>0</v>
      </c>
      <c r="R17" s="599"/>
      <c r="T17" s="1174" t="str">
        <f ca="1">CONCATENATE($U$2-2,"  ",$V$2,"  ",$W$2-2)</f>
        <v>2016  ~  2017</v>
      </c>
      <c r="U17" s="1175"/>
      <c r="V17" s="1175"/>
      <c r="W17" s="494">
        <v>91</v>
      </c>
      <c r="X17" s="495">
        <v>22</v>
      </c>
      <c r="Y17" s="1092">
        <f>SUM(W17:X17)</f>
        <v>113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0</v>
      </c>
      <c r="G18" s="175">
        <f t="shared" si="1"/>
        <v>0</v>
      </c>
      <c r="H18" s="69">
        <f t="shared" si="1"/>
        <v>0</v>
      </c>
      <c r="I18" s="174">
        <f t="shared" si="7"/>
        <v>0</v>
      </c>
      <c r="J18" s="207">
        <f t="shared" si="2"/>
        <v>0</v>
      </c>
      <c r="K18" s="69">
        <f t="shared" si="2"/>
        <v>0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0</v>
      </c>
      <c r="P18" s="175">
        <f t="shared" si="4"/>
        <v>0</v>
      </c>
      <c r="Q18" s="69">
        <f t="shared" si="4"/>
        <v>0</v>
      </c>
      <c r="R18" s="599"/>
      <c r="T18" s="1174" t="str">
        <f ca="1">CONCATENATE($U$2-3,"  ",$V$2,"  ",$W$2-3)</f>
        <v>2015  ~  2016</v>
      </c>
      <c r="U18" s="1175"/>
      <c r="V18" s="1175"/>
      <c r="W18" s="494">
        <v>46</v>
      </c>
      <c r="X18" s="495">
        <v>42</v>
      </c>
      <c r="Y18" s="1092">
        <f>SUM(W18:X18)</f>
        <v>88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0</v>
      </c>
      <c r="E19" s="69">
        <f t="shared" si="0"/>
        <v>0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0</v>
      </c>
      <c r="K19" s="69">
        <f t="shared" si="2"/>
        <v>0</v>
      </c>
      <c r="L19" s="221">
        <f t="shared" si="8"/>
        <v>0</v>
      </c>
      <c r="M19" s="224">
        <f t="shared" si="3"/>
        <v>0</v>
      </c>
      <c r="N19" s="69">
        <f t="shared" si="3"/>
        <v>0</v>
      </c>
      <c r="O19" s="174">
        <f t="shared" si="4"/>
        <v>0</v>
      </c>
      <c r="P19" s="175">
        <f t="shared" si="4"/>
        <v>0</v>
      </c>
      <c r="Q19" s="69">
        <f t="shared" si="4"/>
        <v>0</v>
      </c>
      <c r="R19" s="599"/>
      <c r="T19" s="1159" t="str">
        <f ca="1">CONCATENATE($U$2-4,"  ",$V$2,"  ",$W$2-4)</f>
        <v>2014  ~  2015</v>
      </c>
      <c r="U19" s="1160"/>
      <c r="V19" s="1160"/>
      <c r="W19" s="494">
        <v>28</v>
      </c>
      <c r="X19" s="495">
        <v>41</v>
      </c>
      <c r="Y19" s="1093">
        <f>SUM(W19:X19)</f>
        <v>69</v>
      </c>
    </row>
    <row r="20" spans="2:25" ht="15" customHeight="1" thickBot="1" x14ac:dyDescent="0.25">
      <c r="B20" s="905" t="s">
        <v>29</v>
      </c>
      <c r="C20" s="867">
        <f t="shared" si="5"/>
        <v>0</v>
      </c>
      <c r="D20" s="61">
        <f t="shared" si="0"/>
        <v>3</v>
      </c>
      <c r="E20" s="57">
        <f t="shared" si="0"/>
        <v>3</v>
      </c>
      <c r="F20" s="79">
        <f t="shared" si="6"/>
        <v>0</v>
      </c>
      <c r="G20" s="61">
        <f t="shared" si="1"/>
        <v>0</v>
      </c>
      <c r="H20" s="57">
        <f t="shared" si="1"/>
        <v>0</v>
      </c>
      <c r="I20" s="79">
        <f t="shared" si="7"/>
        <v>2</v>
      </c>
      <c r="J20" s="61">
        <f t="shared" si="2"/>
        <v>2</v>
      </c>
      <c r="K20" s="57">
        <f t="shared" si="2"/>
        <v>4</v>
      </c>
      <c r="L20" s="79">
        <f t="shared" si="8"/>
        <v>1</v>
      </c>
      <c r="M20" s="61">
        <f t="shared" si="3"/>
        <v>0</v>
      </c>
      <c r="N20" s="57">
        <f t="shared" si="3"/>
        <v>1</v>
      </c>
      <c r="O20" s="55">
        <f t="shared" si="4"/>
        <v>3</v>
      </c>
      <c r="P20" s="61">
        <f t="shared" si="4"/>
        <v>5</v>
      </c>
      <c r="Q20" s="122">
        <f t="shared" si="4"/>
        <v>8</v>
      </c>
      <c r="R20" s="647">
        <f>SUM(R8:R19)</f>
        <v>2</v>
      </c>
      <c r="T20" s="1136" t="s">
        <v>84</v>
      </c>
      <c r="U20" s="1137"/>
      <c r="V20" s="1137"/>
      <c r="W20" s="1095">
        <f>SUM(W16:W19)+W12</f>
        <v>168</v>
      </c>
      <c r="X20" s="1096">
        <f>SUM(X16:X19)+X12</f>
        <v>110</v>
      </c>
      <c r="Y20" s="1094">
        <f>SUM(Y16:Y19)+Y12</f>
        <v>278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501">
        <f>C8</f>
        <v>0</v>
      </c>
      <c r="D22" s="517">
        <f t="shared" ref="D22:R22" si="9">D8</f>
        <v>2</v>
      </c>
      <c r="E22" s="529">
        <f t="shared" si="9"/>
        <v>2</v>
      </c>
      <c r="F22" s="507">
        <f t="shared" si="9"/>
        <v>0</v>
      </c>
      <c r="G22" s="517">
        <f t="shared" si="9"/>
        <v>0</v>
      </c>
      <c r="H22" s="529">
        <f t="shared" si="9"/>
        <v>0</v>
      </c>
      <c r="I22" s="507">
        <f t="shared" si="9"/>
        <v>2</v>
      </c>
      <c r="J22" s="517">
        <f t="shared" si="9"/>
        <v>0</v>
      </c>
      <c r="K22" s="529">
        <f t="shared" si="9"/>
        <v>2</v>
      </c>
      <c r="L22" s="507">
        <f t="shared" si="9"/>
        <v>1</v>
      </c>
      <c r="M22" s="517">
        <f t="shared" si="9"/>
        <v>0</v>
      </c>
      <c r="N22" s="529">
        <f t="shared" si="9"/>
        <v>1</v>
      </c>
      <c r="O22" s="507">
        <f t="shared" si="9"/>
        <v>3</v>
      </c>
      <c r="P22" s="517">
        <f t="shared" si="9"/>
        <v>2</v>
      </c>
      <c r="Q22" s="529">
        <f t="shared" si="9"/>
        <v>5</v>
      </c>
      <c r="R22" s="894">
        <f t="shared" si="9"/>
        <v>2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502">
        <f t="shared" ref="C23:R33" si="10">C9+C22</f>
        <v>0</v>
      </c>
      <c r="D23" s="518">
        <f t="shared" si="10"/>
        <v>2</v>
      </c>
      <c r="E23" s="530">
        <f t="shared" si="10"/>
        <v>2</v>
      </c>
      <c r="F23" s="508">
        <f t="shared" si="10"/>
        <v>0</v>
      </c>
      <c r="G23" s="518">
        <f t="shared" si="10"/>
        <v>0</v>
      </c>
      <c r="H23" s="530">
        <f t="shared" si="10"/>
        <v>0</v>
      </c>
      <c r="I23" s="508">
        <f t="shared" si="10"/>
        <v>2</v>
      </c>
      <c r="J23" s="518">
        <f t="shared" si="10"/>
        <v>2</v>
      </c>
      <c r="K23" s="530">
        <f t="shared" si="10"/>
        <v>4</v>
      </c>
      <c r="L23" s="508">
        <f t="shared" si="10"/>
        <v>1</v>
      </c>
      <c r="M23" s="518">
        <f t="shared" si="10"/>
        <v>0</v>
      </c>
      <c r="N23" s="530">
        <f t="shared" si="10"/>
        <v>1</v>
      </c>
      <c r="O23" s="508">
        <f t="shared" si="10"/>
        <v>3</v>
      </c>
      <c r="P23" s="518">
        <f t="shared" si="10"/>
        <v>4</v>
      </c>
      <c r="Q23" s="530">
        <f t="shared" si="10"/>
        <v>7</v>
      </c>
      <c r="R23" s="895">
        <f t="shared" si="10"/>
        <v>2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503">
        <f t="shared" si="10"/>
        <v>0</v>
      </c>
      <c r="D24" s="519">
        <f t="shared" si="10"/>
        <v>3</v>
      </c>
      <c r="E24" s="873">
        <f t="shared" si="10"/>
        <v>3</v>
      </c>
      <c r="F24" s="509">
        <f t="shared" si="10"/>
        <v>0</v>
      </c>
      <c r="G24" s="519">
        <f t="shared" si="10"/>
        <v>0</v>
      </c>
      <c r="H24" s="873">
        <f t="shared" si="10"/>
        <v>0</v>
      </c>
      <c r="I24" s="509">
        <f t="shared" si="10"/>
        <v>2</v>
      </c>
      <c r="J24" s="519">
        <f t="shared" si="10"/>
        <v>2</v>
      </c>
      <c r="K24" s="873">
        <f t="shared" si="10"/>
        <v>4</v>
      </c>
      <c r="L24" s="509">
        <f t="shared" si="10"/>
        <v>1</v>
      </c>
      <c r="M24" s="519">
        <f t="shared" si="10"/>
        <v>0</v>
      </c>
      <c r="N24" s="873">
        <f t="shared" si="10"/>
        <v>1</v>
      </c>
      <c r="O24" s="509">
        <f t="shared" si="10"/>
        <v>3</v>
      </c>
      <c r="P24" s="519">
        <f t="shared" si="10"/>
        <v>5</v>
      </c>
      <c r="Q24" s="873">
        <f t="shared" si="10"/>
        <v>8</v>
      </c>
      <c r="R24" s="896">
        <f t="shared" si="10"/>
        <v>2</v>
      </c>
      <c r="S24" s="482"/>
      <c r="T24" s="1138" t="s">
        <v>103</v>
      </c>
      <c r="U24" s="1139"/>
      <c r="V24" s="1139"/>
      <c r="W24" s="1139"/>
      <c r="X24" s="1139"/>
      <c r="Y24" s="1140"/>
    </row>
    <row r="25" spans="2:25" ht="15" customHeight="1" thickBot="1" x14ac:dyDescent="0.25">
      <c r="B25" s="444" t="s">
        <v>32</v>
      </c>
      <c r="C25" s="502">
        <f t="shared" si="10"/>
        <v>0</v>
      </c>
      <c r="D25" s="518">
        <f t="shared" si="10"/>
        <v>3</v>
      </c>
      <c r="E25" s="530">
        <f t="shared" si="10"/>
        <v>3</v>
      </c>
      <c r="F25" s="508">
        <f t="shared" si="10"/>
        <v>0</v>
      </c>
      <c r="G25" s="518">
        <f t="shared" si="10"/>
        <v>0</v>
      </c>
      <c r="H25" s="530">
        <f t="shared" si="10"/>
        <v>0</v>
      </c>
      <c r="I25" s="508">
        <f t="shared" si="10"/>
        <v>2</v>
      </c>
      <c r="J25" s="518">
        <f t="shared" si="10"/>
        <v>2</v>
      </c>
      <c r="K25" s="530">
        <f t="shared" si="10"/>
        <v>4</v>
      </c>
      <c r="L25" s="508">
        <f t="shared" si="10"/>
        <v>1</v>
      </c>
      <c r="M25" s="518">
        <f t="shared" si="10"/>
        <v>0</v>
      </c>
      <c r="N25" s="530">
        <f t="shared" si="10"/>
        <v>1</v>
      </c>
      <c r="O25" s="508">
        <f t="shared" si="10"/>
        <v>3</v>
      </c>
      <c r="P25" s="518">
        <f t="shared" si="10"/>
        <v>5</v>
      </c>
      <c r="Q25" s="530">
        <f t="shared" si="10"/>
        <v>8</v>
      </c>
      <c r="R25" s="895">
        <f t="shared" si="10"/>
        <v>2</v>
      </c>
      <c r="S25" s="482"/>
      <c r="T25" s="1141">
        <f ca="1">N2</f>
        <v>43196</v>
      </c>
      <c r="U25" s="1142"/>
      <c r="V25" s="1143"/>
      <c r="W25" s="188" t="s">
        <v>6</v>
      </c>
      <c r="X25" s="185" t="s">
        <v>158</v>
      </c>
      <c r="Y25" s="67" t="s">
        <v>28</v>
      </c>
    </row>
    <row r="26" spans="2:25" ht="15" customHeight="1" x14ac:dyDescent="0.2">
      <c r="B26" s="443" t="s">
        <v>33</v>
      </c>
      <c r="C26" s="502">
        <f t="shared" si="10"/>
        <v>0</v>
      </c>
      <c r="D26" s="518">
        <f t="shared" si="10"/>
        <v>3</v>
      </c>
      <c r="E26" s="530">
        <f t="shared" si="10"/>
        <v>3</v>
      </c>
      <c r="F26" s="508">
        <f t="shared" si="10"/>
        <v>0</v>
      </c>
      <c r="G26" s="518">
        <f t="shared" si="10"/>
        <v>0</v>
      </c>
      <c r="H26" s="530">
        <f t="shared" si="10"/>
        <v>0</v>
      </c>
      <c r="I26" s="508">
        <f t="shared" si="10"/>
        <v>2</v>
      </c>
      <c r="J26" s="518">
        <f t="shared" si="10"/>
        <v>2</v>
      </c>
      <c r="K26" s="530">
        <f t="shared" si="10"/>
        <v>4</v>
      </c>
      <c r="L26" s="508">
        <f t="shared" si="10"/>
        <v>1</v>
      </c>
      <c r="M26" s="518">
        <f t="shared" si="10"/>
        <v>0</v>
      </c>
      <c r="N26" s="530">
        <f t="shared" si="10"/>
        <v>1</v>
      </c>
      <c r="O26" s="508">
        <f t="shared" si="10"/>
        <v>3</v>
      </c>
      <c r="P26" s="518">
        <f t="shared" si="10"/>
        <v>5</v>
      </c>
      <c r="Q26" s="530">
        <f t="shared" si="10"/>
        <v>8</v>
      </c>
      <c r="R26" s="895">
        <f t="shared" si="10"/>
        <v>2</v>
      </c>
      <c r="S26" s="482"/>
      <c r="T26" s="1144" t="s">
        <v>73</v>
      </c>
      <c r="U26" s="1145"/>
      <c r="V26" s="1146"/>
      <c r="W26" s="189">
        <f>C23+0</f>
        <v>0</v>
      </c>
      <c r="X26" s="1086">
        <f>D23+1</f>
        <v>3</v>
      </c>
      <c r="Y26" s="104">
        <f>SUM(W26:X26)</f>
        <v>3</v>
      </c>
    </row>
    <row r="27" spans="2:25" ht="15" customHeight="1" x14ac:dyDescent="0.2">
      <c r="B27" s="445" t="s">
        <v>111</v>
      </c>
      <c r="C27" s="502">
        <f t="shared" si="10"/>
        <v>0</v>
      </c>
      <c r="D27" s="518">
        <f t="shared" si="10"/>
        <v>3</v>
      </c>
      <c r="E27" s="874">
        <f t="shared" si="10"/>
        <v>3</v>
      </c>
      <c r="F27" s="508">
        <f t="shared" si="10"/>
        <v>0</v>
      </c>
      <c r="G27" s="518">
        <f t="shared" si="10"/>
        <v>0</v>
      </c>
      <c r="H27" s="874">
        <f t="shared" si="10"/>
        <v>0</v>
      </c>
      <c r="I27" s="508">
        <f t="shared" si="10"/>
        <v>2</v>
      </c>
      <c r="J27" s="518">
        <f t="shared" si="10"/>
        <v>2</v>
      </c>
      <c r="K27" s="874">
        <f t="shared" si="10"/>
        <v>4</v>
      </c>
      <c r="L27" s="508">
        <f t="shared" si="10"/>
        <v>1</v>
      </c>
      <c r="M27" s="518">
        <f t="shared" si="10"/>
        <v>0</v>
      </c>
      <c r="N27" s="874">
        <f t="shared" si="10"/>
        <v>1</v>
      </c>
      <c r="O27" s="508">
        <f t="shared" si="10"/>
        <v>3</v>
      </c>
      <c r="P27" s="518">
        <f t="shared" si="10"/>
        <v>5</v>
      </c>
      <c r="Q27" s="874">
        <f t="shared" si="10"/>
        <v>8</v>
      </c>
      <c r="R27" s="897">
        <f t="shared" si="10"/>
        <v>2</v>
      </c>
      <c r="S27" s="482"/>
      <c r="T27" s="1147" t="s">
        <v>75</v>
      </c>
      <c r="U27" s="1148"/>
      <c r="V27" s="1149"/>
      <c r="W27" s="191">
        <f>F23+0</f>
        <v>0</v>
      </c>
      <c r="X27" s="1087">
        <f>G23+0</f>
        <v>0</v>
      </c>
      <c r="Y27" s="105">
        <f>SUM(W27:X27)</f>
        <v>0</v>
      </c>
    </row>
    <row r="28" spans="2:25" ht="15" customHeight="1" x14ac:dyDescent="0.2">
      <c r="B28" s="443" t="s">
        <v>35</v>
      </c>
      <c r="C28" s="504">
        <f t="shared" si="10"/>
        <v>0</v>
      </c>
      <c r="D28" s="520">
        <f t="shared" si="10"/>
        <v>3</v>
      </c>
      <c r="E28" s="532">
        <f t="shared" si="10"/>
        <v>3</v>
      </c>
      <c r="F28" s="510">
        <f t="shared" si="10"/>
        <v>0</v>
      </c>
      <c r="G28" s="520">
        <f t="shared" si="10"/>
        <v>0</v>
      </c>
      <c r="H28" s="532">
        <f t="shared" si="10"/>
        <v>0</v>
      </c>
      <c r="I28" s="510">
        <f t="shared" si="10"/>
        <v>2</v>
      </c>
      <c r="J28" s="520">
        <f t="shared" si="10"/>
        <v>2</v>
      </c>
      <c r="K28" s="532">
        <f t="shared" si="10"/>
        <v>4</v>
      </c>
      <c r="L28" s="510">
        <f t="shared" si="10"/>
        <v>1</v>
      </c>
      <c r="M28" s="520">
        <f t="shared" si="10"/>
        <v>0</v>
      </c>
      <c r="N28" s="532">
        <f t="shared" si="10"/>
        <v>1</v>
      </c>
      <c r="O28" s="510">
        <f t="shared" si="10"/>
        <v>3</v>
      </c>
      <c r="P28" s="520">
        <f t="shared" si="10"/>
        <v>5</v>
      </c>
      <c r="Q28" s="532">
        <f t="shared" si="10"/>
        <v>8</v>
      </c>
      <c r="R28" s="898">
        <f t="shared" si="10"/>
        <v>2</v>
      </c>
      <c r="S28" s="482"/>
      <c r="T28" s="1120" t="s">
        <v>41</v>
      </c>
      <c r="U28" s="1121"/>
      <c r="V28" s="1122"/>
      <c r="W28" s="191">
        <f>I23+0</f>
        <v>2</v>
      </c>
      <c r="X28" s="1087">
        <f>J23+1</f>
        <v>3</v>
      </c>
      <c r="Y28" s="105">
        <f>SUM(W28:X28)</f>
        <v>5</v>
      </c>
    </row>
    <row r="29" spans="2:25" ht="15" customHeight="1" thickBot="1" x14ac:dyDescent="0.25">
      <c r="B29" s="443" t="s">
        <v>36</v>
      </c>
      <c r="C29" s="502">
        <f t="shared" si="10"/>
        <v>0</v>
      </c>
      <c r="D29" s="518">
        <f t="shared" si="10"/>
        <v>3</v>
      </c>
      <c r="E29" s="530">
        <f t="shared" si="10"/>
        <v>3</v>
      </c>
      <c r="F29" s="508">
        <f t="shared" si="10"/>
        <v>0</v>
      </c>
      <c r="G29" s="518">
        <f t="shared" si="10"/>
        <v>0</v>
      </c>
      <c r="H29" s="530">
        <f t="shared" si="10"/>
        <v>0</v>
      </c>
      <c r="I29" s="508">
        <f t="shared" si="10"/>
        <v>2</v>
      </c>
      <c r="J29" s="518">
        <f t="shared" si="10"/>
        <v>2</v>
      </c>
      <c r="K29" s="530">
        <f t="shared" si="10"/>
        <v>4</v>
      </c>
      <c r="L29" s="508">
        <f t="shared" si="10"/>
        <v>1</v>
      </c>
      <c r="M29" s="518">
        <f t="shared" si="10"/>
        <v>0</v>
      </c>
      <c r="N29" s="530">
        <f t="shared" si="10"/>
        <v>1</v>
      </c>
      <c r="O29" s="508">
        <f t="shared" si="10"/>
        <v>3</v>
      </c>
      <c r="P29" s="518">
        <f t="shared" si="10"/>
        <v>5</v>
      </c>
      <c r="Q29" s="530">
        <f t="shared" si="10"/>
        <v>8</v>
      </c>
      <c r="R29" s="895">
        <f t="shared" si="10"/>
        <v>2</v>
      </c>
      <c r="S29" s="482"/>
      <c r="T29" s="1123" t="s">
        <v>68</v>
      </c>
      <c r="U29" s="1124"/>
      <c r="V29" s="1125"/>
      <c r="W29" s="193">
        <f>L23+1</f>
        <v>2</v>
      </c>
      <c r="X29" s="1088">
        <f>M23+0</f>
        <v>0</v>
      </c>
      <c r="Y29" s="106">
        <f>SUM(W29:X29)</f>
        <v>2</v>
      </c>
    </row>
    <row r="30" spans="2:25" ht="15" customHeight="1" thickBot="1" x14ac:dyDescent="0.25">
      <c r="B30" s="443" t="s">
        <v>93</v>
      </c>
      <c r="C30" s="503">
        <f t="shared" si="10"/>
        <v>0</v>
      </c>
      <c r="D30" s="519">
        <f t="shared" si="10"/>
        <v>3</v>
      </c>
      <c r="E30" s="873">
        <f t="shared" si="10"/>
        <v>3</v>
      </c>
      <c r="F30" s="509">
        <f t="shared" si="10"/>
        <v>0</v>
      </c>
      <c r="G30" s="519">
        <f t="shared" si="10"/>
        <v>0</v>
      </c>
      <c r="H30" s="873">
        <f t="shared" si="10"/>
        <v>0</v>
      </c>
      <c r="I30" s="509">
        <f t="shared" si="10"/>
        <v>2</v>
      </c>
      <c r="J30" s="519">
        <f t="shared" si="10"/>
        <v>2</v>
      </c>
      <c r="K30" s="873">
        <f t="shared" si="10"/>
        <v>4</v>
      </c>
      <c r="L30" s="509">
        <f t="shared" si="10"/>
        <v>1</v>
      </c>
      <c r="M30" s="519">
        <f t="shared" si="10"/>
        <v>0</v>
      </c>
      <c r="N30" s="873">
        <f t="shared" si="10"/>
        <v>1</v>
      </c>
      <c r="O30" s="509">
        <f t="shared" si="10"/>
        <v>3</v>
      </c>
      <c r="P30" s="519">
        <f t="shared" si="10"/>
        <v>5</v>
      </c>
      <c r="Q30" s="873">
        <f t="shared" si="10"/>
        <v>8</v>
      </c>
      <c r="R30" s="896">
        <f t="shared" si="10"/>
        <v>2</v>
      </c>
      <c r="S30" s="482"/>
      <c r="T30" s="1150" t="s">
        <v>78</v>
      </c>
      <c r="U30" s="1151"/>
      <c r="V30" s="1152"/>
      <c r="W30" s="107">
        <f>SUM(W26:W29)</f>
        <v>4</v>
      </c>
      <c r="X30" s="103">
        <f>SUM(X26:X29)</f>
        <v>6</v>
      </c>
      <c r="Y30" s="123">
        <f>SUM(Y26:Y29)</f>
        <v>10</v>
      </c>
    </row>
    <row r="31" spans="2:25" ht="15" customHeight="1" x14ac:dyDescent="0.2">
      <c r="B31" s="444" t="s">
        <v>38</v>
      </c>
      <c r="C31" s="502">
        <f t="shared" si="10"/>
        <v>0</v>
      </c>
      <c r="D31" s="518">
        <f t="shared" si="10"/>
        <v>3</v>
      </c>
      <c r="E31" s="530">
        <f t="shared" si="10"/>
        <v>3</v>
      </c>
      <c r="F31" s="508">
        <f t="shared" si="10"/>
        <v>0</v>
      </c>
      <c r="G31" s="518">
        <f t="shared" si="10"/>
        <v>0</v>
      </c>
      <c r="H31" s="530">
        <f t="shared" si="10"/>
        <v>0</v>
      </c>
      <c r="I31" s="508">
        <f t="shared" si="10"/>
        <v>2</v>
      </c>
      <c r="J31" s="518">
        <f t="shared" si="10"/>
        <v>2</v>
      </c>
      <c r="K31" s="530">
        <f t="shared" si="10"/>
        <v>4</v>
      </c>
      <c r="L31" s="508">
        <f t="shared" si="10"/>
        <v>1</v>
      </c>
      <c r="M31" s="518">
        <f t="shared" si="10"/>
        <v>0</v>
      </c>
      <c r="N31" s="530">
        <f t="shared" si="10"/>
        <v>1</v>
      </c>
      <c r="O31" s="508">
        <f t="shared" si="10"/>
        <v>3</v>
      </c>
      <c r="P31" s="518">
        <f t="shared" si="10"/>
        <v>5</v>
      </c>
      <c r="Q31" s="530">
        <f t="shared" si="10"/>
        <v>8</v>
      </c>
      <c r="R31" s="895">
        <f t="shared" si="10"/>
        <v>2</v>
      </c>
      <c r="S31" s="482"/>
    </row>
    <row r="32" spans="2:25" ht="15" customHeight="1" x14ac:dyDescent="0.2">
      <c r="B32" s="443" t="s">
        <v>39</v>
      </c>
      <c r="C32" s="502">
        <f t="shared" si="10"/>
        <v>0</v>
      </c>
      <c r="D32" s="518">
        <f t="shared" si="10"/>
        <v>3</v>
      </c>
      <c r="E32" s="530">
        <f t="shared" si="10"/>
        <v>3</v>
      </c>
      <c r="F32" s="508">
        <f t="shared" si="10"/>
        <v>0</v>
      </c>
      <c r="G32" s="518">
        <f t="shared" si="10"/>
        <v>0</v>
      </c>
      <c r="H32" s="530">
        <f t="shared" si="10"/>
        <v>0</v>
      </c>
      <c r="I32" s="508">
        <f t="shared" si="10"/>
        <v>2</v>
      </c>
      <c r="J32" s="518">
        <f t="shared" si="10"/>
        <v>2</v>
      </c>
      <c r="K32" s="530">
        <f t="shared" si="10"/>
        <v>4</v>
      </c>
      <c r="L32" s="508">
        <f t="shared" si="10"/>
        <v>1</v>
      </c>
      <c r="M32" s="518">
        <f t="shared" si="10"/>
        <v>0</v>
      </c>
      <c r="N32" s="530">
        <f t="shared" si="10"/>
        <v>1</v>
      </c>
      <c r="O32" s="508">
        <f t="shared" si="10"/>
        <v>3</v>
      </c>
      <c r="P32" s="518">
        <f t="shared" si="10"/>
        <v>5</v>
      </c>
      <c r="Q32" s="530">
        <f t="shared" si="10"/>
        <v>8</v>
      </c>
      <c r="R32" s="895">
        <f t="shared" si="10"/>
        <v>2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505">
        <f t="shared" si="10"/>
        <v>0</v>
      </c>
      <c r="D33" s="521">
        <f t="shared" si="10"/>
        <v>3</v>
      </c>
      <c r="E33" s="875">
        <f t="shared" si="10"/>
        <v>3</v>
      </c>
      <c r="F33" s="511">
        <f t="shared" si="10"/>
        <v>0</v>
      </c>
      <c r="G33" s="521">
        <f t="shared" si="10"/>
        <v>0</v>
      </c>
      <c r="H33" s="875">
        <f t="shared" si="10"/>
        <v>0</v>
      </c>
      <c r="I33" s="511">
        <f t="shared" si="10"/>
        <v>2</v>
      </c>
      <c r="J33" s="521">
        <f t="shared" si="10"/>
        <v>2</v>
      </c>
      <c r="K33" s="875">
        <f t="shared" si="10"/>
        <v>4</v>
      </c>
      <c r="L33" s="511">
        <f t="shared" si="10"/>
        <v>1</v>
      </c>
      <c r="M33" s="521">
        <f t="shared" si="10"/>
        <v>0</v>
      </c>
      <c r="N33" s="875">
        <f t="shared" si="10"/>
        <v>1</v>
      </c>
      <c r="O33" s="511">
        <f t="shared" si="10"/>
        <v>3</v>
      </c>
      <c r="P33" s="521">
        <f t="shared" si="10"/>
        <v>5</v>
      </c>
      <c r="Q33" s="875">
        <f t="shared" si="10"/>
        <v>8</v>
      </c>
      <c r="R33" s="899">
        <f t="shared" si="10"/>
        <v>2</v>
      </c>
      <c r="S33" s="482"/>
    </row>
    <row r="34" spans="2:26" s="10" customFormat="1" ht="15" customHeight="1" thickBot="1" x14ac:dyDescent="0.25">
      <c r="B34" s="310"/>
      <c r="C34" s="868"/>
      <c r="D34" s="889"/>
      <c r="E34" s="482"/>
      <c r="F34" s="868"/>
      <c r="G34" s="889"/>
      <c r="H34" s="482"/>
      <c r="I34" s="868"/>
      <c r="J34" s="889"/>
      <c r="K34" s="876"/>
      <c r="L34" s="868"/>
      <c r="M34" s="889"/>
      <c r="N34" s="876"/>
      <c r="O34" s="868"/>
      <c r="P34" s="889"/>
      <c r="Q34" s="482"/>
      <c r="R34" s="876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869">
        <f>SUM(C8:C10)</f>
        <v>0</v>
      </c>
      <c r="D35" s="890">
        <f t="shared" ref="D35:R35" si="11">SUM(D8:D10)</f>
        <v>3</v>
      </c>
      <c r="E35" s="616">
        <f t="shared" si="11"/>
        <v>3</v>
      </c>
      <c r="F35" s="869">
        <f t="shared" si="11"/>
        <v>0</v>
      </c>
      <c r="G35" s="890">
        <f t="shared" si="11"/>
        <v>0</v>
      </c>
      <c r="H35" s="620">
        <f t="shared" si="11"/>
        <v>0</v>
      </c>
      <c r="I35" s="869">
        <f t="shared" si="11"/>
        <v>2</v>
      </c>
      <c r="J35" s="890">
        <f t="shared" si="11"/>
        <v>2</v>
      </c>
      <c r="K35" s="885">
        <f t="shared" si="11"/>
        <v>4</v>
      </c>
      <c r="L35" s="869">
        <f t="shared" si="11"/>
        <v>1</v>
      </c>
      <c r="M35" s="890">
        <f t="shared" si="11"/>
        <v>0</v>
      </c>
      <c r="N35" s="877">
        <f t="shared" si="11"/>
        <v>1</v>
      </c>
      <c r="O35" s="869">
        <f t="shared" si="11"/>
        <v>3</v>
      </c>
      <c r="P35" s="890">
        <f t="shared" si="11"/>
        <v>5</v>
      </c>
      <c r="Q35" s="881">
        <f t="shared" si="11"/>
        <v>8</v>
      </c>
      <c r="R35" s="900">
        <f t="shared" si="11"/>
        <v>2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870">
        <f>SUM(C11:C13)</f>
        <v>0</v>
      </c>
      <c r="D36" s="891">
        <f t="shared" ref="D36:R36" si="12">SUM(D11:D13)</f>
        <v>0</v>
      </c>
      <c r="E36" s="617">
        <f t="shared" si="12"/>
        <v>0</v>
      </c>
      <c r="F36" s="870">
        <f t="shared" si="12"/>
        <v>0</v>
      </c>
      <c r="G36" s="891">
        <f t="shared" si="12"/>
        <v>0</v>
      </c>
      <c r="H36" s="621">
        <f t="shared" si="12"/>
        <v>0</v>
      </c>
      <c r="I36" s="870">
        <f t="shared" si="12"/>
        <v>0</v>
      </c>
      <c r="J36" s="891">
        <f t="shared" si="12"/>
        <v>0</v>
      </c>
      <c r="K36" s="886">
        <f t="shared" si="12"/>
        <v>0</v>
      </c>
      <c r="L36" s="870">
        <f t="shared" si="12"/>
        <v>0</v>
      </c>
      <c r="M36" s="891">
        <f t="shared" si="12"/>
        <v>0</v>
      </c>
      <c r="N36" s="878">
        <f t="shared" si="12"/>
        <v>0</v>
      </c>
      <c r="O36" s="870">
        <f t="shared" si="12"/>
        <v>0</v>
      </c>
      <c r="P36" s="891">
        <f t="shared" si="12"/>
        <v>0</v>
      </c>
      <c r="Q36" s="882">
        <f t="shared" si="12"/>
        <v>0</v>
      </c>
      <c r="R36" s="901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158</v>
      </c>
      <c r="Y36" s="67" t="s">
        <v>28</v>
      </c>
    </row>
    <row r="37" spans="2:26" s="10" customFormat="1" ht="15" customHeight="1" x14ac:dyDescent="0.2">
      <c r="B37" s="609" t="s">
        <v>99</v>
      </c>
      <c r="C37" s="870">
        <f>SUM(C14:C16)</f>
        <v>0</v>
      </c>
      <c r="D37" s="891">
        <f t="shared" ref="D37:R37" si="13">SUM(D14:D16)</f>
        <v>0</v>
      </c>
      <c r="E37" s="617">
        <f t="shared" si="13"/>
        <v>0</v>
      </c>
      <c r="F37" s="870">
        <f t="shared" si="13"/>
        <v>0</v>
      </c>
      <c r="G37" s="891">
        <f t="shared" si="13"/>
        <v>0</v>
      </c>
      <c r="H37" s="621">
        <f t="shared" si="13"/>
        <v>0</v>
      </c>
      <c r="I37" s="870">
        <f t="shared" si="13"/>
        <v>0</v>
      </c>
      <c r="J37" s="891">
        <f t="shared" si="13"/>
        <v>0</v>
      </c>
      <c r="K37" s="886">
        <f t="shared" si="13"/>
        <v>0</v>
      </c>
      <c r="L37" s="870">
        <f t="shared" si="13"/>
        <v>0</v>
      </c>
      <c r="M37" s="891">
        <f t="shared" si="13"/>
        <v>0</v>
      </c>
      <c r="N37" s="878">
        <f t="shared" si="13"/>
        <v>0</v>
      </c>
      <c r="O37" s="870">
        <f t="shared" si="13"/>
        <v>0</v>
      </c>
      <c r="P37" s="891">
        <f t="shared" si="13"/>
        <v>0</v>
      </c>
      <c r="Q37" s="882">
        <f t="shared" si="13"/>
        <v>0</v>
      </c>
      <c r="R37" s="901">
        <f t="shared" si="13"/>
        <v>0</v>
      </c>
      <c r="S37" s="482"/>
      <c r="T37" s="1156" t="s">
        <v>73</v>
      </c>
      <c r="U37" s="1157"/>
      <c r="V37" s="1158"/>
      <c r="W37" s="189">
        <f>C24</f>
        <v>0</v>
      </c>
      <c r="X37" s="190">
        <f>D24</f>
        <v>3</v>
      </c>
      <c r="Y37" s="104">
        <f>SUM(W37:X37)</f>
        <v>3</v>
      </c>
    </row>
    <row r="38" spans="2:26" s="10" customFormat="1" ht="15" customHeight="1" thickBot="1" x14ac:dyDescent="0.25">
      <c r="B38" s="610" t="s">
        <v>100</v>
      </c>
      <c r="C38" s="871">
        <f>SUM(C17:C19)</f>
        <v>0</v>
      </c>
      <c r="D38" s="892">
        <f t="shared" ref="D38:R38" si="14">SUM(D17:D19)</f>
        <v>0</v>
      </c>
      <c r="E38" s="618">
        <f t="shared" si="14"/>
        <v>0</v>
      </c>
      <c r="F38" s="871">
        <f t="shared" si="14"/>
        <v>0</v>
      </c>
      <c r="G38" s="892">
        <f t="shared" si="14"/>
        <v>0</v>
      </c>
      <c r="H38" s="622">
        <f t="shared" si="14"/>
        <v>0</v>
      </c>
      <c r="I38" s="871">
        <f t="shared" si="14"/>
        <v>0</v>
      </c>
      <c r="J38" s="892">
        <f t="shared" si="14"/>
        <v>0</v>
      </c>
      <c r="K38" s="887">
        <f t="shared" si="14"/>
        <v>0</v>
      </c>
      <c r="L38" s="871">
        <f t="shared" si="14"/>
        <v>0</v>
      </c>
      <c r="M38" s="892">
        <f t="shared" si="14"/>
        <v>0</v>
      </c>
      <c r="N38" s="879">
        <f t="shared" si="14"/>
        <v>0</v>
      </c>
      <c r="O38" s="871">
        <f t="shared" si="14"/>
        <v>0</v>
      </c>
      <c r="P38" s="892">
        <f t="shared" si="14"/>
        <v>0</v>
      </c>
      <c r="Q38" s="883">
        <f t="shared" si="14"/>
        <v>0</v>
      </c>
      <c r="R38" s="902">
        <f t="shared" si="14"/>
        <v>0</v>
      </c>
      <c r="S38" s="482"/>
      <c r="T38" s="1133" t="s">
        <v>75</v>
      </c>
      <c r="U38" s="1134"/>
      <c r="V38" s="1135"/>
      <c r="W38" s="191">
        <f>F24</f>
        <v>0</v>
      </c>
      <c r="X38" s="192">
        <f>G24</f>
        <v>0</v>
      </c>
      <c r="Y38" s="105">
        <f>SUM(W38:X38)</f>
        <v>0</v>
      </c>
    </row>
    <row r="39" spans="2:26" s="10" customFormat="1" ht="15" customHeight="1" thickBot="1" x14ac:dyDescent="0.25">
      <c r="B39" s="904" t="s">
        <v>96</v>
      </c>
      <c r="C39" s="872">
        <f>SUM(C35:C38)</f>
        <v>0</v>
      </c>
      <c r="D39" s="893">
        <f t="shared" ref="D39:R39" si="15">SUM(D35:D38)</f>
        <v>3</v>
      </c>
      <c r="E39" s="619">
        <f t="shared" si="15"/>
        <v>3</v>
      </c>
      <c r="F39" s="872">
        <f t="shared" si="15"/>
        <v>0</v>
      </c>
      <c r="G39" s="893">
        <f t="shared" si="15"/>
        <v>0</v>
      </c>
      <c r="H39" s="623">
        <f t="shared" si="15"/>
        <v>0</v>
      </c>
      <c r="I39" s="872">
        <f t="shared" si="15"/>
        <v>2</v>
      </c>
      <c r="J39" s="893">
        <f t="shared" si="15"/>
        <v>2</v>
      </c>
      <c r="K39" s="888">
        <f t="shared" si="15"/>
        <v>4</v>
      </c>
      <c r="L39" s="872">
        <f t="shared" si="15"/>
        <v>1</v>
      </c>
      <c r="M39" s="893">
        <f t="shared" si="15"/>
        <v>0</v>
      </c>
      <c r="N39" s="880">
        <f t="shared" si="15"/>
        <v>1</v>
      </c>
      <c r="O39" s="872">
        <f t="shared" si="15"/>
        <v>3</v>
      </c>
      <c r="P39" s="893">
        <f t="shared" si="15"/>
        <v>5</v>
      </c>
      <c r="Q39" s="884">
        <f t="shared" si="15"/>
        <v>8</v>
      </c>
      <c r="R39" s="903">
        <f t="shared" si="15"/>
        <v>2</v>
      </c>
      <c r="S39" s="482"/>
      <c r="T39" s="1120" t="s">
        <v>41</v>
      </c>
      <c r="U39" s="1121"/>
      <c r="V39" s="1122"/>
      <c r="W39" s="191">
        <f>I24</f>
        <v>2</v>
      </c>
      <c r="X39" s="192">
        <f>J24</f>
        <v>2</v>
      </c>
      <c r="Y39" s="105">
        <f>SUM(W39:X39)</f>
        <v>4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L24</f>
        <v>1</v>
      </c>
      <c r="X40" s="194">
        <f>M24</f>
        <v>0</v>
      </c>
      <c r="Y40" s="106">
        <f>SUM(W40:X40)</f>
        <v>1</v>
      </c>
    </row>
    <row r="41" spans="2:26" ht="15" customHeight="1" thickBot="1" x14ac:dyDescent="0.25">
      <c r="B41" s="38"/>
      <c r="C41" s="38"/>
      <c r="D41" s="38"/>
      <c r="E41" s="559"/>
      <c r="F41" s="1056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1056" t="s">
        <v>90</v>
      </c>
      <c r="O41" s="38"/>
      <c r="T41" s="1127" t="s">
        <v>78</v>
      </c>
      <c r="U41" s="1128"/>
      <c r="V41" s="1129"/>
      <c r="W41" s="107">
        <f>SUM(W37:W40)</f>
        <v>3</v>
      </c>
      <c r="X41" s="103">
        <f>SUM(X37:X40)</f>
        <v>5</v>
      </c>
      <c r="Y41" s="123">
        <f>SUM(Y37:Y40)</f>
        <v>8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1057" t="str">
        <f ca="1">T7</f>
        <v>2018  ~  2019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84"/>
      <c r="D45" s="85"/>
      <c r="E45" s="26"/>
      <c r="F45" s="27"/>
      <c r="G45" s="109"/>
      <c r="H45" s="85">
        <v>1</v>
      </c>
      <c r="I45" s="26"/>
      <c r="J45" s="27"/>
      <c r="K45" s="109"/>
      <c r="L45" s="85">
        <v>1</v>
      </c>
      <c r="M45" s="26"/>
      <c r="N45" s="27"/>
      <c r="O45" s="165"/>
      <c r="P45" s="166"/>
      <c r="Q45" s="121"/>
      <c r="R45" s="201">
        <f t="shared" ref="R45:R52" si="16">Y45-SUM(S45:U45)</f>
        <v>0</v>
      </c>
      <c r="S45" s="228"/>
      <c r="T45" s="229">
        <v>2</v>
      </c>
      <c r="U45" s="230"/>
      <c r="W45" s="172">
        <f>I45+K45+M45+O45+G45+E45+C45</f>
        <v>0</v>
      </c>
      <c r="X45" s="173">
        <f>J45+L45+N45+P45+H45+F45+D45</f>
        <v>2</v>
      </c>
      <c r="Y45" s="68">
        <f>W45+X45</f>
        <v>2</v>
      </c>
    </row>
    <row r="46" spans="2:26" ht="15" customHeight="1" x14ac:dyDescent="0.2">
      <c r="B46" s="63" t="s">
        <v>31</v>
      </c>
      <c r="C46" s="22"/>
      <c r="D46" s="87"/>
      <c r="E46" s="16"/>
      <c r="F46" s="15"/>
      <c r="G46" s="110"/>
      <c r="H46" s="87"/>
      <c r="I46" s="16"/>
      <c r="J46" s="15"/>
      <c r="K46" s="110"/>
      <c r="L46" s="87"/>
      <c r="M46" s="16"/>
      <c r="N46" s="15"/>
      <c r="O46" s="155"/>
      <c r="P46" s="167"/>
      <c r="Q46" s="121"/>
      <c r="R46" s="202">
        <f t="shared" si="16"/>
        <v>0</v>
      </c>
      <c r="S46" s="231"/>
      <c r="T46" s="232"/>
      <c r="U46" s="233"/>
      <c r="W46" s="174">
        <f t="shared" ref="W46:X56" si="17">I46+K46+M46+O46+G46+E46+C46</f>
        <v>0</v>
      </c>
      <c r="X46" s="175">
        <f t="shared" si="17"/>
        <v>0</v>
      </c>
      <c r="Y46" s="69">
        <f t="shared" ref="Y46:Y57" si="18">W46+X46</f>
        <v>0</v>
      </c>
    </row>
    <row r="47" spans="2:26" ht="15" customHeight="1" x14ac:dyDescent="0.2">
      <c r="B47" s="63" t="s">
        <v>58</v>
      </c>
      <c r="C47" s="22"/>
      <c r="D47" s="87"/>
      <c r="E47" s="16"/>
      <c r="F47" s="15"/>
      <c r="G47" s="110"/>
      <c r="H47" s="87"/>
      <c r="I47" s="16"/>
      <c r="J47" s="15">
        <v>1</v>
      </c>
      <c r="K47" s="110"/>
      <c r="L47" s="87"/>
      <c r="M47" s="16"/>
      <c r="N47" s="15"/>
      <c r="O47" s="155"/>
      <c r="P47" s="167"/>
      <c r="Q47" s="121"/>
      <c r="R47" s="202">
        <f t="shared" si="16"/>
        <v>1</v>
      </c>
      <c r="S47" s="231"/>
      <c r="T47" s="232"/>
      <c r="U47" s="234"/>
      <c r="W47" s="174">
        <f t="shared" si="17"/>
        <v>0</v>
      </c>
      <c r="X47" s="175">
        <f t="shared" si="17"/>
        <v>1</v>
      </c>
      <c r="Y47" s="69">
        <f t="shared" si="18"/>
        <v>1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89"/>
      <c r="I48" s="30"/>
      <c r="J48" s="31"/>
      <c r="K48" s="112"/>
      <c r="L48" s="89"/>
      <c r="M48" s="30"/>
      <c r="N48" s="31"/>
      <c r="O48" s="158"/>
      <c r="P48" s="168"/>
      <c r="Q48" s="121"/>
      <c r="R48" s="203">
        <f t="shared" si="16"/>
        <v>0</v>
      </c>
      <c r="S48" s="1079"/>
      <c r="T48" s="733"/>
      <c r="U48" s="729"/>
      <c r="W48" s="176">
        <f t="shared" si="17"/>
        <v>0</v>
      </c>
      <c r="X48" s="177">
        <f t="shared" si="17"/>
        <v>0</v>
      </c>
      <c r="Y48" s="70">
        <f t="shared" si="18"/>
        <v>0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110"/>
      <c r="H49" s="87"/>
      <c r="I49" s="16"/>
      <c r="J49" s="15"/>
      <c r="K49" s="110"/>
      <c r="L49" s="87"/>
      <c r="M49" s="16"/>
      <c r="N49" s="15"/>
      <c r="O49" s="155"/>
      <c r="P49" s="167"/>
      <c r="Q49" s="121"/>
      <c r="R49" s="202">
        <f t="shared" si="16"/>
        <v>0</v>
      </c>
      <c r="S49" s="646"/>
      <c r="T49" s="734"/>
      <c r="U49" s="730"/>
      <c r="W49" s="174">
        <f t="shared" si="17"/>
        <v>0</v>
      </c>
      <c r="X49" s="175">
        <f t="shared" si="17"/>
        <v>0</v>
      </c>
      <c r="Y49" s="69">
        <f t="shared" si="18"/>
        <v>0</v>
      </c>
    </row>
    <row r="50" spans="2:26" ht="15" customHeight="1" x14ac:dyDescent="0.2">
      <c r="B50" s="65" t="s">
        <v>34</v>
      </c>
      <c r="C50" s="93"/>
      <c r="D50" s="94"/>
      <c r="E50" s="33"/>
      <c r="F50" s="34"/>
      <c r="G50" s="108"/>
      <c r="H50" s="94"/>
      <c r="I50" s="33"/>
      <c r="J50" s="34"/>
      <c r="K50" s="108"/>
      <c r="L50" s="94"/>
      <c r="M50" s="33"/>
      <c r="N50" s="34"/>
      <c r="O50" s="159"/>
      <c r="P50" s="169"/>
      <c r="Q50" s="121"/>
      <c r="R50" s="202">
        <f t="shared" si="16"/>
        <v>0</v>
      </c>
      <c r="S50" s="1080"/>
      <c r="T50" s="732"/>
      <c r="U50" s="731"/>
      <c r="W50" s="178">
        <f t="shared" si="17"/>
        <v>0</v>
      </c>
      <c r="X50" s="179">
        <f t="shared" si="17"/>
        <v>0</v>
      </c>
      <c r="Y50" s="71">
        <f t="shared" si="18"/>
        <v>0</v>
      </c>
    </row>
    <row r="51" spans="2:26" ht="15" customHeight="1" x14ac:dyDescent="0.2">
      <c r="B51" s="63" t="s">
        <v>35</v>
      </c>
      <c r="C51" s="22"/>
      <c r="D51" s="87"/>
      <c r="E51" s="16"/>
      <c r="F51" s="15"/>
      <c r="G51" s="110"/>
      <c r="H51" s="87"/>
      <c r="I51" s="16"/>
      <c r="J51" s="15"/>
      <c r="K51" s="110"/>
      <c r="L51" s="87"/>
      <c r="M51" s="16"/>
      <c r="N51" s="15"/>
      <c r="O51" s="155"/>
      <c r="P51" s="167"/>
      <c r="Q51" s="121"/>
      <c r="R51" s="203">
        <f t="shared" si="16"/>
        <v>0</v>
      </c>
      <c r="S51" s="1079"/>
      <c r="T51" s="733"/>
      <c r="U51" s="729"/>
      <c r="W51" s="176">
        <f t="shared" si="17"/>
        <v>0</v>
      </c>
      <c r="X51" s="177">
        <f t="shared" si="17"/>
        <v>0</v>
      </c>
      <c r="Y51" s="70">
        <f t="shared" si="18"/>
        <v>0</v>
      </c>
    </row>
    <row r="52" spans="2:26" ht="15" customHeight="1" x14ac:dyDescent="0.2">
      <c r="B52" s="63" t="s">
        <v>36</v>
      </c>
      <c r="C52" s="22"/>
      <c r="D52" s="87"/>
      <c r="E52" s="16"/>
      <c r="F52" s="15"/>
      <c r="G52" s="110"/>
      <c r="H52" s="87"/>
      <c r="I52" s="16"/>
      <c r="J52" s="15"/>
      <c r="K52" s="110"/>
      <c r="L52" s="87"/>
      <c r="M52" s="16"/>
      <c r="N52" s="15"/>
      <c r="O52" s="155"/>
      <c r="P52" s="167"/>
      <c r="Q52" s="121"/>
      <c r="R52" s="202">
        <f t="shared" si="16"/>
        <v>0</v>
      </c>
      <c r="S52" s="646"/>
      <c r="T52" s="734"/>
      <c r="U52" s="730"/>
      <c r="W52" s="174">
        <f t="shared" si="17"/>
        <v>0</v>
      </c>
      <c r="X52" s="175">
        <f t="shared" si="17"/>
        <v>0</v>
      </c>
      <c r="Y52" s="69">
        <f t="shared" si="18"/>
        <v>0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87"/>
      <c r="I53" s="16"/>
      <c r="J53" s="15"/>
      <c r="K53" s="110"/>
      <c r="L53" s="87"/>
      <c r="M53" s="16"/>
      <c r="N53" s="15"/>
      <c r="O53" s="155"/>
      <c r="P53" s="167"/>
      <c r="Q53" s="121"/>
      <c r="R53" s="204">
        <f>Y53-SUM(S53:U53)</f>
        <v>0</v>
      </c>
      <c r="S53" s="1080"/>
      <c r="T53" s="732"/>
      <c r="U53" s="731"/>
      <c r="W53" s="178">
        <f t="shared" si="17"/>
        <v>0</v>
      </c>
      <c r="X53" s="179">
        <f t="shared" si="17"/>
        <v>0</v>
      </c>
      <c r="Y53" s="71">
        <f t="shared" si="18"/>
        <v>0</v>
      </c>
    </row>
    <row r="54" spans="2:26" ht="15" customHeight="1" x14ac:dyDescent="0.2">
      <c r="B54" s="64" t="s">
        <v>38</v>
      </c>
      <c r="C54" s="88"/>
      <c r="D54" s="89"/>
      <c r="E54" s="30"/>
      <c r="F54" s="31"/>
      <c r="G54" s="112"/>
      <c r="H54" s="89"/>
      <c r="I54" s="30"/>
      <c r="J54" s="31"/>
      <c r="K54" s="112"/>
      <c r="L54" s="89"/>
      <c r="M54" s="30"/>
      <c r="N54" s="31"/>
      <c r="O54" s="158"/>
      <c r="P54" s="168"/>
      <c r="Q54" s="121"/>
      <c r="R54" s="202">
        <f>Y54-SUM(S54:U54)</f>
        <v>0</v>
      </c>
      <c r="S54" s="646"/>
      <c r="T54" s="733"/>
      <c r="U54" s="729"/>
      <c r="W54" s="174">
        <f t="shared" si="17"/>
        <v>0</v>
      </c>
      <c r="X54" s="175">
        <f t="shared" si="17"/>
        <v>0</v>
      </c>
      <c r="Y54" s="69">
        <f t="shared" si="18"/>
        <v>0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87"/>
      <c r="I55" s="16"/>
      <c r="J55" s="15"/>
      <c r="K55" s="110"/>
      <c r="L55" s="87"/>
      <c r="M55" s="16"/>
      <c r="N55" s="15"/>
      <c r="O55" s="155"/>
      <c r="P55" s="167"/>
      <c r="Q55" s="121"/>
      <c r="R55" s="202">
        <f>Y55-SUM(S55:U55)</f>
        <v>0</v>
      </c>
      <c r="S55" s="231"/>
      <c r="T55" s="232"/>
      <c r="U55" s="233"/>
      <c r="W55" s="174">
        <f t="shared" si="17"/>
        <v>0</v>
      </c>
      <c r="X55" s="175">
        <f t="shared" si="17"/>
        <v>0</v>
      </c>
      <c r="Y55" s="69">
        <f t="shared" si="18"/>
        <v>0</v>
      </c>
    </row>
    <row r="56" spans="2:26" ht="15" customHeight="1" thickBot="1" x14ac:dyDescent="0.25">
      <c r="B56" s="63" t="s">
        <v>40</v>
      </c>
      <c r="C56" s="96"/>
      <c r="D56" s="97"/>
      <c r="E56" s="115"/>
      <c r="F56" s="28"/>
      <c r="G56" s="113"/>
      <c r="H56" s="97"/>
      <c r="I56" s="115"/>
      <c r="J56" s="28"/>
      <c r="K56" s="113"/>
      <c r="L56" s="97"/>
      <c r="M56" s="115"/>
      <c r="N56" s="28"/>
      <c r="O56" s="170"/>
      <c r="P56" s="171"/>
      <c r="Q56" s="121"/>
      <c r="R56" s="205">
        <f>Y56-SUM(S56:U56)</f>
        <v>0</v>
      </c>
      <c r="S56" s="240"/>
      <c r="T56" s="241"/>
      <c r="U56" s="242"/>
      <c r="W56" s="199">
        <f t="shared" si="17"/>
        <v>0</v>
      </c>
      <c r="X56" s="200">
        <f t="shared" si="17"/>
        <v>0</v>
      </c>
      <c r="Y56" s="72">
        <f t="shared" si="18"/>
        <v>0</v>
      </c>
    </row>
    <row r="57" spans="2:26" s="2" customFormat="1" ht="15" customHeight="1" thickBot="1" x14ac:dyDescent="0.25">
      <c r="B57" s="66" t="s">
        <v>29</v>
      </c>
      <c r="C57" s="154">
        <f t="shared" ref="C57:P57" si="19">SUM(C45:C56)</f>
        <v>0</v>
      </c>
      <c r="D57" s="82">
        <f t="shared" si="19"/>
        <v>0</v>
      </c>
      <c r="E57" s="154">
        <f t="shared" si="19"/>
        <v>0</v>
      </c>
      <c r="F57" s="82">
        <f t="shared" si="19"/>
        <v>0</v>
      </c>
      <c r="G57" s="154">
        <f t="shared" si="19"/>
        <v>0</v>
      </c>
      <c r="H57" s="82">
        <f t="shared" si="19"/>
        <v>1</v>
      </c>
      <c r="I57" s="154">
        <f t="shared" si="19"/>
        <v>0</v>
      </c>
      <c r="J57" s="82">
        <f t="shared" si="19"/>
        <v>1</v>
      </c>
      <c r="K57" s="154">
        <f t="shared" si="19"/>
        <v>0</v>
      </c>
      <c r="L57" s="82">
        <f t="shared" si="19"/>
        <v>1</v>
      </c>
      <c r="M57" s="154">
        <f t="shared" si="19"/>
        <v>0</v>
      </c>
      <c r="N57" s="82">
        <f t="shared" si="19"/>
        <v>0</v>
      </c>
      <c r="O57" s="154">
        <f t="shared" si="19"/>
        <v>0</v>
      </c>
      <c r="P57" s="82">
        <f t="shared" si="19"/>
        <v>0</v>
      </c>
      <c r="Q57" s="121"/>
      <c r="R57" s="72">
        <f>Y57-SUM(S57:U57)</f>
        <v>1</v>
      </c>
      <c r="S57" s="217">
        <f>SUM(S45:S56)</f>
        <v>0</v>
      </c>
      <c r="T57" s="218">
        <f>SUM(T45:T56)</f>
        <v>2</v>
      </c>
      <c r="U57" s="219">
        <f>SUM(U45:U56)</f>
        <v>0</v>
      </c>
      <c r="V57" s="14"/>
      <c r="W57" s="55">
        <f>I57+K57+M57+O57+G57+E57+C57</f>
        <v>0</v>
      </c>
      <c r="X57" s="61">
        <f>J57+L57+N57+P57+H57+F57+D57</f>
        <v>3</v>
      </c>
      <c r="Y57" s="57">
        <f t="shared" si="18"/>
        <v>3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0">D45</f>
        <v>0</v>
      </c>
      <c r="E58" s="447">
        <f t="shared" si="20"/>
        <v>0</v>
      </c>
      <c r="F58" s="467">
        <f t="shared" si="20"/>
        <v>0</v>
      </c>
      <c r="G58" s="447">
        <f t="shared" si="20"/>
        <v>0</v>
      </c>
      <c r="H58" s="467">
        <f t="shared" si="20"/>
        <v>1</v>
      </c>
      <c r="I58" s="447">
        <f t="shared" si="20"/>
        <v>0</v>
      </c>
      <c r="J58" s="467">
        <f t="shared" si="20"/>
        <v>0</v>
      </c>
      <c r="K58" s="447">
        <f t="shared" si="20"/>
        <v>0</v>
      </c>
      <c r="L58" s="467">
        <f t="shared" si="20"/>
        <v>1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0</v>
      </c>
      <c r="S58" s="447">
        <f>S45</f>
        <v>0</v>
      </c>
      <c r="T58" s="475">
        <f>T45</f>
        <v>2</v>
      </c>
      <c r="U58" s="476">
        <f>U45</f>
        <v>0</v>
      </c>
      <c r="V58" s="14"/>
      <c r="W58" s="447">
        <f>W45</f>
        <v>0</v>
      </c>
      <c r="X58" s="449">
        <f>X45</f>
        <v>2</v>
      </c>
      <c r="Y58" s="456">
        <f>Y45</f>
        <v>2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1">D46+D58</f>
        <v>0</v>
      </c>
      <c r="E59" s="461">
        <f t="shared" si="21"/>
        <v>0</v>
      </c>
      <c r="F59" s="468">
        <f t="shared" si="21"/>
        <v>0</v>
      </c>
      <c r="G59" s="461">
        <f t="shared" si="21"/>
        <v>0</v>
      </c>
      <c r="H59" s="468">
        <f t="shared" si="21"/>
        <v>1</v>
      </c>
      <c r="I59" s="461">
        <f t="shared" si="21"/>
        <v>0</v>
      </c>
      <c r="J59" s="468">
        <f t="shared" si="21"/>
        <v>0</v>
      </c>
      <c r="K59" s="461">
        <f t="shared" si="21"/>
        <v>0</v>
      </c>
      <c r="L59" s="468">
        <f t="shared" si="21"/>
        <v>1</v>
      </c>
      <c r="M59" s="461">
        <f t="shared" si="21"/>
        <v>0</v>
      </c>
      <c r="N59" s="468">
        <f t="shared" si="21"/>
        <v>0</v>
      </c>
      <c r="O59" s="461">
        <f t="shared" si="21"/>
        <v>0</v>
      </c>
      <c r="P59" s="468">
        <f t="shared" si="21"/>
        <v>0</v>
      </c>
      <c r="Q59" s="275"/>
      <c r="R59" s="461">
        <f t="shared" ref="R59:U69" si="22">R46+R58</f>
        <v>0</v>
      </c>
      <c r="S59" s="461">
        <f t="shared" si="22"/>
        <v>0</v>
      </c>
      <c r="T59" s="473">
        <f t="shared" si="22"/>
        <v>2</v>
      </c>
      <c r="U59" s="477">
        <f t="shared" si="22"/>
        <v>0</v>
      </c>
      <c r="V59" s="14"/>
      <c r="W59" s="461">
        <f t="shared" ref="W59:Y69" si="23">W46+W58</f>
        <v>0</v>
      </c>
      <c r="X59" s="450">
        <f t="shared" si="23"/>
        <v>2</v>
      </c>
      <c r="Y59" s="457">
        <f t="shared" si="23"/>
        <v>2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4">C47+C59</f>
        <v>0</v>
      </c>
      <c r="D60" s="469">
        <f t="shared" si="21"/>
        <v>0</v>
      </c>
      <c r="E60" s="462">
        <f t="shared" si="21"/>
        <v>0</v>
      </c>
      <c r="F60" s="469">
        <f t="shared" si="21"/>
        <v>0</v>
      </c>
      <c r="G60" s="462">
        <f t="shared" si="21"/>
        <v>0</v>
      </c>
      <c r="H60" s="469">
        <f t="shared" si="21"/>
        <v>1</v>
      </c>
      <c r="I60" s="462">
        <f t="shared" si="21"/>
        <v>0</v>
      </c>
      <c r="J60" s="469">
        <f t="shared" si="21"/>
        <v>1</v>
      </c>
      <c r="K60" s="462">
        <f t="shared" si="21"/>
        <v>0</v>
      </c>
      <c r="L60" s="469">
        <f t="shared" si="21"/>
        <v>1</v>
      </c>
      <c r="M60" s="462">
        <f t="shared" si="21"/>
        <v>0</v>
      </c>
      <c r="N60" s="469">
        <f t="shared" si="21"/>
        <v>0</v>
      </c>
      <c r="O60" s="462">
        <f t="shared" si="21"/>
        <v>0</v>
      </c>
      <c r="P60" s="469">
        <f t="shared" si="21"/>
        <v>0</v>
      </c>
      <c r="Q60" s="275"/>
      <c r="R60" s="462">
        <f t="shared" si="22"/>
        <v>1</v>
      </c>
      <c r="S60" s="462">
        <f t="shared" si="22"/>
        <v>0</v>
      </c>
      <c r="T60" s="474">
        <f t="shared" si="22"/>
        <v>2</v>
      </c>
      <c r="U60" s="478">
        <f t="shared" si="22"/>
        <v>0</v>
      </c>
      <c r="V60" s="14"/>
      <c r="W60" s="462">
        <f t="shared" si="23"/>
        <v>0</v>
      </c>
      <c r="X60" s="452">
        <f t="shared" si="23"/>
        <v>3</v>
      </c>
      <c r="Y60" s="458">
        <f t="shared" si="23"/>
        <v>3</v>
      </c>
      <c r="Z60" s="1"/>
    </row>
    <row r="61" spans="2:26" s="2" customFormat="1" ht="15" hidden="1" customHeight="1" x14ac:dyDescent="0.2">
      <c r="B61" s="444" t="s">
        <v>32</v>
      </c>
      <c r="C61" s="461">
        <f t="shared" si="24"/>
        <v>0</v>
      </c>
      <c r="D61" s="468">
        <f t="shared" si="21"/>
        <v>0</v>
      </c>
      <c r="E61" s="461">
        <f t="shared" si="21"/>
        <v>0</v>
      </c>
      <c r="F61" s="468">
        <f t="shared" si="21"/>
        <v>0</v>
      </c>
      <c r="G61" s="461">
        <f t="shared" si="21"/>
        <v>0</v>
      </c>
      <c r="H61" s="468">
        <f t="shared" si="21"/>
        <v>1</v>
      </c>
      <c r="I61" s="461">
        <f t="shared" si="21"/>
        <v>0</v>
      </c>
      <c r="J61" s="468">
        <f t="shared" si="21"/>
        <v>1</v>
      </c>
      <c r="K61" s="461">
        <f t="shared" si="21"/>
        <v>0</v>
      </c>
      <c r="L61" s="468">
        <f t="shared" si="21"/>
        <v>1</v>
      </c>
      <c r="M61" s="461">
        <f t="shared" si="21"/>
        <v>0</v>
      </c>
      <c r="N61" s="468">
        <f t="shared" si="21"/>
        <v>0</v>
      </c>
      <c r="O61" s="461">
        <f t="shared" si="21"/>
        <v>0</v>
      </c>
      <c r="P61" s="468">
        <f t="shared" si="21"/>
        <v>0</v>
      </c>
      <c r="Q61" s="275"/>
      <c r="R61" s="461">
        <f t="shared" si="22"/>
        <v>1</v>
      </c>
      <c r="S61" s="461">
        <f t="shared" si="22"/>
        <v>0</v>
      </c>
      <c r="T61" s="473">
        <f t="shared" si="22"/>
        <v>2</v>
      </c>
      <c r="U61" s="477">
        <f t="shared" si="22"/>
        <v>0</v>
      </c>
      <c r="V61" s="14"/>
      <c r="W61" s="461">
        <f t="shared" si="23"/>
        <v>0</v>
      </c>
      <c r="X61" s="450">
        <f t="shared" si="23"/>
        <v>3</v>
      </c>
      <c r="Y61" s="457">
        <f t="shared" si="23"/>
        <v>3</v>
      </c>
      <c r="Z61" s="1"/>
    </row>
    <row r="62" spans="2:26" s="2" customFormat="1" ht="15" hidden="1" customHeight="1" x14ac:dyDescent="0.2">
      <c r="B62" s="443" t="s">
        <v>33</v>
      </c>
      <c r="C62" s="461">
        <f t="shared" si="24"/>
        <v>0</v>
      </c>
      <c r="D62" s="468">
        <f t="shared" si="21"/>
        <v>0</v>
      </c>
      <c r="E62" s="461">
        <f t="shared" si="21"/>
        <v>0</v>
      </c>
      <c r="F62" s="468">
        <f t="shared" si="21"/>
        <v>0</v>
      </c>
      <c r="G62" s="461">
        <f t="shared" si="21"/>
        <v>0</v>
      </c>
      <c r="H62" s="468">
        <f t="shared" si="21"/>
        <v>1</v>
      </c>
      <c r="I62" s="461">
        <f t="shared" si="21"/>
        <v>0</v>
      </c>
      <c r="J62" s="468">
        <f t="shared" si="21"/>
        <v>1</v>
      </c>
      <c r="K62" s="461">
        <f t="shared" si="21"/>
        <v>0</v>
      </c>
      <c r="L62" s="468">
        <f t="shared" si="21"/>
        <v>1</v>
      </c>
      <c r="M62" s="461">
        <f t="shared" si="21"/>
        <v>0</v>
      </c>
      <c r="N62" s="468">
        <f t="shared" si="21"/>
        <v>0</v>
      </c>
      <c r="O62" s="461">
        <f t="shared" si="21"/>
        <v>0</v>
      </c>
      <c r="P62" s="468">
        <f t="shared" si="21"/>
        <v>0</v>
      </c>
      <c r="Q62" s="275"/>
      <c r="R62" s="461">
        <f t="shared" si="22"/>
        <v>1</v>
      </c>
      <c r="S62" s="461">
        <f t="shared" si="22"/>
        <v>0</v>
      </c>
      <c r="T62" s="473">
        <f t="shared" si="22"/>
        <v>2</v>
      </c>
      <c r="U62" s="477">
        <f t="shared" si="22"/>
        <v>0</v>
      </c>
      <c r="V62" s="14"/>
      <c r="W62" s="461">
        <f t="shared" si="23"/>
        <v>0</v>
      </c>
      <c r="X62" s="450">
        <f t="shared" si="23"/>
        <v>3</v>
      </c>
      <c r="Y62" s="457">
        <f t="shared" si="23"/>
        <v>3</v>
      </c>
      <c r="Z62" s="1"/>
    </row>
    <row r="63" spans="2:26" s="2" customFormat="1" ht="15" hidden="1" customHeight="1" x14ac:dyDescent="0.2">
      <c r="B63" s="445" t="s">
        <v>34</v>
      </c>
      <c r="C63" s="461">
        <f t="shared" si="24"/>
        <v>0</v>
      </c>
      <c r="D63" s="468">
        <f t="shared" si="21"/>
        <v>0</v>
      </c>
      <c r="E63" s="461">
        <f t="shared" si="21"/>
        <v>0</v>
      </c>
      <c r="F63" s="468">
        <f t="shared" si="21"/>
        <v>0</v>
      </c>
      <c r="G63" s="461">
        <f t="shared" si="21"/>
        <v>0</v>
      </c>
      <c r="H63" s="468">
        <f t="shared" si="21"/>
        <v>1</v>
      </c>
      <c r="I63" s="461">
        <f t="shared" si="21"/>
        <v>0</v>
      </c>
      <c r="J63" s="468">
        <f t="shared" si="21"/>
        <v>1</v>
      </c>
      <c r="K63" s="461">
        <f t="shared" si="21"/>
        <v>0</v>
      </c>
      <c r="L63" s="468">
        <f t="shared" si="21"/>
        <v>1</v>
      </c>
      <c r="M63" s="461">
        <f t="shared" si="21"/>
        <v>0</v>
      </c>
      <c r="N63" s="468">
        <f t="shared" si="21"/>
        <v>0</v>
      </c>
      <c r="O63" s="461">
        <f t="shared" si="21"/>
        <v>0</v>
      </c>
      <c r="P63" s="468">
        <f t="shared" si="21"/>
        <v>0</v>
      </c>
      <c r="Q63" s="275"/>
      <c r="R63" s="461">
        <f t="shared" si="22"/>
        <v>1</v>
      </c>
      <c r="S63" s="461">
        <f t="shared" si="22"/>
        <v>0</v>
      </c>
      <c r="T63" s="473">
        <f t="shared" si="22"/>
        <v>2</v>
      </c>
      <c r="U63" s="477">
        <f t="shared" si="22"/>
        <v>0</v>
      </c>
      <c r="V63" s="14"/>
      <c r="W63" s="461">
        <f t="shared" si="23"/>
        <v>0</v>
      </c>
      <c r="X63" s="450">
        <f t="shared" si="23"/>
        <v>3</v>
      </c>
      <c r="Y63" s="457">
        <f t="shared" si="23"/>
        <v>3</v>
      </c>
      <c r="Z63" s="1"/>
    </row>
    <row r="64" spans="2:26" s="2" customFormat="1" ht="15" hidden="1" customHeight="1" x14ac:dyDescent="0.2">
      <c r="B64" s="443" t="s">
        <v>35</v>
      </c>
      <c r="C64" s="463">
        <f t="shared" si="24"/>
        <v>0</v>
      </c>
      <c r="D64" s="470">
        <f t="shared" si="21"/>
        <v>0</v>
      </c>
      <c r="E64" s="463">
        <f t="shared" si="21"/>
        <v>0</v>
      </c>
      <c r="F64" s="470">
        <f t="shared" si="21"/>
        <v>0</v>
      </c>
      <c r="G64" s="463">
        <f t="shared" si="21"/>
        <v>0</v>
      </c>
      <c r="H64" s="470">
        <f t="shared" si="21"/>
        <v>1</v>
      </c>
      <c r="I64" s="463">
        <f t="shared" si="21"/>
        <v>0</v>
      </c>
      <c r="J64" s="470">
        <f t="shared" si="21"/>
        <v>1</v>
      </c>
      <c r="K64" s="463">
        <f t="shared" si="21"/>
        <v>0</v>
      </c>
      <c r="L64" s="470">
        <f t="shared" si="21"/>
        <v>1</v>
      </c>
      <c r="M64" s="463">
        <f t="shared" si="21"/>
        <v>0</v>
      </c>
      <c r="N64" s="470">
        <f t="shared" si="21"/>
        <v>0</v>
      </c>
      <c r="O64" s="463">
        <f t="shared" si="21"/>
        <v>0</v>
      </c>
      <c r="P64" s="470">
        <f t="shared" si="21"/>
        <v>0</v>
      </c>
      <c r="Q64" s="275"/>
      <c r="R64" s="463">
        <f t="shared" si="22"/>
        <v>1</v>
      </c>
      <c r="S64" s="463">
        <f t="shared" si="22"/>
        <v>0</v>
      </c>
      <c r="T64" s="472">
        <f t="shared" si="22"/>
        <v>2</v>
      </c>
      <c r="U64" s="479">
        <f t="shared" si="22"/>
        <v>0</v>
      </c>
      <c r="V64" s="14"/>
      <c r="W64" s="463">
        <f t="shared" si="23"/>
        <v>0</v>
      </c>
      <c r="X64" s="454">
        <f t="shared" si="23"/>
        <v>3</v>
      </c>
      <c r="Y64" s="459">
        <f t="shared" si="23"/>
        <v>3</v>
      </c>
      <c r="Z64" s="1"/>
    </row>
    <row r="65" spans="2:26" s="2" customFormat="1" ht="15" hidden="1" customHeight="1" x14ac:dyDescent="0.2">
      <c r="B65" s="443" t="s">
        <v>36</v>
      </c>
      <c r="C65" s="461">
        <f t="shared" si="24"/>
        <v>0</v>
      </c>
      <c r="D65" s="468">
        <f t="shared" si="21"/>
        <v>0</v>
      </c>
      <c r="E65" s="461">
        <f t="shared" si="21"/>
        <v>0</v>
      </c>
      <c r="F65" s="468">
        <f t="shared" si="21"/>
        <v>0</v>
      </c>
      <c r="G65" s="461">
        <f t="shared" si="21"/>
        <v>0</v>
      </c>
      <c r="H65" s="468">
        <f t="shared" si="21"/>
        <v>1</v>
      </c>
      <c r="I65" s="461">
        <f t="shared" si="21"/>
        <v>0</v>
      </c>
      <c r="J65" s="468">
        <f t="shared" si="21"/>
        <v>1</v>
      </c>
      <c r="K65" s="461">
        <f t="shared" si="21"/>
        <v>0</v>
      </c>
      <c r="L65" s="468">
        <f t="shared" si="21"/>
        <v>1</v>
      </c>
      <c r="M65" s="461">
        <f t="shared" si="21"/>
        <v>0</v>
      </c>
      <c r="N65" s="468">
        <f t="shared" si="21"/>
        <v>0</v>
      </c>
      <c r="O65" s="461">
        <f t="shared" si="21"/>
        <v>0</v>
      </c>
      <c r="P65" s="468">
        <f t="shared" si="21"/>
        <v>0</v>
      </c>
      <c r="Q65" s="275"/>
      <c r="R65" s="461">
        <f t="shared" si="22"/>
        <v>1</v>
      </c>
      <c r="S65" s="461">
        <f t="shared" si="22"/>
        <v>0</v>
      </c>
      <c r="T65" s="473">
        <f t="shared" si="22"/>
        <v>2</v>
      </c>
      <c r="U65" s="477">
        <f t="shared" si="22"/>
        <v>0</v>
      </c>
      <c r="V65" s="14"/>
      <c r="W65" s="461">
        <f t="shared" si="23"/>
        <v>0</v>
      </c>
      <c r="X65" s="450">
        <f t="shared" si="23"/>
        <v>3</v>
      </c>
      <c r="Y65" s="457">
        <f t="shared" si="23"/>
        <v>3</v>
      </c>
      <c r="Z65" s="1"/>
    </row>
    <row r="66" spans="2:26" s="2" customFormat="1" ht="15" hidden="1" customHeight="1" x14ac:dyDescent="0.2">
      <c r="B66" s="443" t="s">
        <v>37</v>
      </c>
      <c r="C66" s="462">
        <f t="shared" si="24"/>
        <v>0</v>
      </c>
      <c r="D66" s="469">
        <f t="shared" si="21"/>
        <v>0</v>
      </c>
      <c r="E66" s="462">
        <f t="shared" si="21"/>
        <v>0</v>
      </c>
      <c r="F66" s="469">
        <f t="shared" si="21"/>
        <v>0</v>
      </c>
      <c r="G66" s="462">
        <f t="shared" si="21"/>
        <v>0</v>
      </c>
      <c r="H66" s="469">
        <f t="shared" si="21"/>
        <v>1</v>
      </c>
      <c r="I66" s="462">
        <f t="shared" si="21"/>
        <v>0</v>
      </c>
      <c r="J66" s="469">
        <f t="shared" si="21"/>
        <v>1</v>
      </c>
      <c r="K66" s="462">
        <f t="shared" si="21"/>
        <v>0</v>
      </c>
      <c r="L66" s="469">
        <f t="shared" si="21"/>
        <v>1</v>
      </c>
      <c r="M66" s="462">
        <f t="shared" si="21"/>
        <v>0</v>
      </c>
      <c r="N66" s="469">
        <f t="shared" si="21"/>
        <v>0</v>
      </c>
      <c r="O66" s="462">
        <f t="shared" si="21"/>
        <v>0</v>
      </c>
      <c r="P66" s="469">
        <f t="shared" si="21"/>
        <v>0</v>
      </c>
      <c r="Q66" s="275"/>
      <c r="R66" s="462">
        <f t="shared" si="22"/>
        <v>1</v>
      </c>
      <c r="S66" s="462">
        <f t="shared" si="22"/>
        <v>0</v>
      </c>
      <c r="T66" s="474">
        <f t="shared" si="22"/>
        <v>2</v>
      </c>
      <c r="U66" s="478">
        <f t="shared" si="22"/>
        <v>0</v>
      </c>
      <c r="V66" s="14"/>
      <c r="W66" s="462">
        <f t="shared" si="23"/>
        <v>0</v>
      </c>
      <c r="X66" s="452">
        <f t="shared" si="23"/>
        <v>3</v>
      </c>
      <c r="Y66" s="458">
        <f t="shared" si="23"/>
        <v>3</v>
      </c>
      <c r="Z66" s="1"/>
    </row>
    <row r="67" spans="2:26" s="2" customFormat="1" ht="15" hidden="1" customHeight="1" x14ac:dyDescent="0.2">
      <c r="B67" s="444" t="s">
        <v>38</v>
      </c>
      <c r="C67" s="461">
        <f t="shared" si="24"/>
        <v>0</v>
      </c>
      <c r="D67" s="468">
        <f t="shared" si="21"/>
        <v>0</v>
      </c>
      <c r="E67" s="461">
        <f t="shared" si="21"/>
        <v>0</v>
      </c>
      <c r="F67" s="468">
        <f t="shared" si="21"/>
        <v>0</v>
      </c>
      <c r="G67" s="461">
        <f t="shared" si="21"/>
        <v>0</v>
      </c>
      <c r="H67" s="468">
        <f t="shared" si="21"/>
        <v>1</v>
      </c>
      <c r="I67" s="461">
        <f t="shared" si="21"/>
        <v>0</v>
      </c>
      <c r="J67" s="468">
        <f t="shared" si="21"/>
        <v>1</v>
      </c>
      <c r="K67" s="461">
        <f t="shared" si="21"/>
        <v>0</v>
      </c>
      <c r="L67" s="468">
        <f t="shared" si="21"/>
        <v>1</v>
      </c>
      <c r="M67" s="461">
        <f t="shared" si="21"/>
        <v>0</v>
      </c>
      <c r="N67" s="468">
        <f t="shared" si="21"/>
        <v>0</v>
      </c>
      <c r="O67" s="461">
        <f t="shared" si="21"/>
        <v>0</v>
      </c>
      <c r="P67" s="468">
        <f t="shared" si="21"/>
        <v>0</v>
      </c>
      <c r="Q67" s="275"/>
      <c r="R67" s="461">
        <f t="shared" si="22"/>
        <v>1</v>
      </c>
      <c r="S67" s="461">
        <f t="shared" si="22"/>
        <v>0</v>
      </c>
      <c r="T67" s="473">
        <f t="shared" si="22"/>
        <v>2</v>
      </c>
      <c r="U67" s="477">
        <f t="shared" si="22"/>
        <v>0</v>
      </c>
      <c r="V67" s="14"/>
      <c r="W67" s="461">
        <f t="shared" si="23"/>
        <v>0</v>
      </c>
      <c r="X67" s="450">
        <f t="shared" si="23"/>
        <v>3</v>
      </c>
      <c r="Y67" s="457">
        <f t="shared" si="23"/>
        <v>3</v>
      </c>
      <c r="Z67" s="1"/>
    </row>
    <row r="68" spans="2:26" s="2" customFormat="1" ht="15" hidden="1" customHeight="1" x14ac:dyDescent="0.2">
      <c r="B68" s="443" t="s">
        <v>39</v>
      </c>
      <c r="C68" s="461">
        <f t="shared" si="24"/>
        <v>0</v>
      </c>
      <c r="D68" s="468">
        <f t="shared" si="21"/>
        <v>0</v>
      </c>
      <c r="E68" s="461">
        <f t="shared" si="21"/>
        <v>0</v>
      </c>
      <c r="F68" s="468">
        <f t="shared" si="21"/>
        <v>0</v>
      </c>
      <c r="G68" s="461">
        <f t="shared" si="21"/>
        <v>0</v>
      </c>
      <c r="H68" s="468">
        <f t="shared" si="21"/>
        <v>1</v>
      </c>
      <c r="I68" s="461">
        <f t="shared" si="21"/>
        <v>0</v>
      </c>
      <c r="J68" s="468">
        <f t="shared" si="21"/>
        <v>1</v>
      </c>
      <c r="K68" s="461">
        <f t="shared" si="21"/>
        <v>0</v>
      </c>
      <c r="L68" s="468">
        <f t="shared" si="21"/>
        <v>1</v>
      </c>
      <c r="M68" s="461">
        <f t="shared" si="21"/>
        <v>0</v>
      </c>
      <c r="N68" s="468">
        <f t="shared" si="21"/>
        <v>0</v>
      </c>
      <c r="O68" s="461">
        <f t="shared" si="21"/>
        <v>0</v>
      </c>
      <c r="P68" s="468">
        <f t="shared" si="21"/>
        <v>0</v>
      </c>
      <c r="Q68" s="275"/>
      <c r="R68" s="461">
        <f t="shared" si="22"/>
        <v>1</v>
      </c>
      <c r="S68" s="461">
        <f t="shared" si="22"/>
        <v>0</v>
      </c>
      <c r="T68" s="473">
        <f t="shared" si="22"/>
        <v>2</v>
      </c>
      <c r="U68" s="477">
        <f t="shared" si="22"/>
        <v>0</v>
      </c>
      <c r="V68" s="14"/>
      <c r="W68" s="461">
        <f t="shared" si="23"/>
        <v>0</v>
      </c>
      <c r="X68" s="450">
        <f t="shared" si="23"/>
        <v>3</v>
      </c>
      <c r="Y68" s="457">
        <f t="shared" si="23"/>
        <v>3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4"/>
        <v>0</v>
      </c>
      <c r="D69" s="471">
        <f t="shared" si="21"/>
        <v>0</v>
      </c>
      <c r="E69" s="464">
        <f t="shared" si="21"/>
        <v>0</v>
      </c>
      <c r="F69" s="471">
        <f t="shared" si="21"/>
        <v>0</v>
      </c>
      <c r="G69" s="464">
        <f t="shared" si="21"/>
        <v>0</v>
      </c>
      <c r="H69" s="471">
        <f t="shared" si="21"/>
        <v>1</v>
      </c>
      <c r="I69" s="464">
        <f t="shared" si="21"/>
        <v>0</v>
      </c>
      <c r="J69" s="471">
        <f t="shared" si="21"/>
        <v>1</v>
      </c>
      <c r="K69" s="464">
        <f t="shared" si="21"/>
        <v>0</v>
      </c>
      <c r="L69" s="471">
        <f t="shared" si="21"/>
        <v>1</v>
      </c>
      <c r="M69" s="464">
        <f t="shared" si="21"/>
        <v>0</v>
      </c>
      <c r="N69" s="471">
        <f t="shared" si="21"/>
        <v>0</v>
      </c>
      <c r="O69" s="464">
        <f t="shared" si="21"/>
        <v>0</v>
      </c>
      <c r="P69" s="471">
        <f t="shared" si="21"/>
        <v>0</v>
      </c>
      <c r="Q69" s="275"/>
      <c r="R69" s="464">
        <f t="shared" si="22"/>
        <v>1</v>
      </c>
      <c r="S69" s="464">
        <f t="shared" si="22"/>
        <v>0</v>
      </c>
      <c r="T69" s="480">
        <f t="shared" si="22"/>
        <v>2</v>
      </c>
      <c r="U69" s="481">
        <f t="shared" si="22"/>
        <v>0</v>
      </c>
      <c r="V69" s="14"/>
      <c r="W69" s="464">
        <f t="shared" si="23"/>
        <v>0</v>
      </c>
      <c r="X69" s="465">
        <f t="shared" si="23"/>
        <v>3</v>
      </c>
      <c r="Y69" s="460">
        <f t="shared" si="23"/>
        <v>3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2"/>
      <c r="U71" s="12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S73" s="598" t="s">
        <v>91</v>
      </c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1057" t="str">
        <f ca="1">T7</f>
        <v>2018  ~  2019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694" t="s">
        <v>28</v>
      </c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85"/>
      <c r="I75" s="26"/>
      <c r="J75" s="27">
        <v>1</v>
      </c>
      <c r="K75" s="109"/>
      <c r="L75" s="85">
        <v>1</v>
      </c>
      <c r="M75" s="26"/>
      <c r="N75" s="27"/>
      <c r="O75" s="109"/>
      <c r="P75" s="85"/>
      <c r="Q75" s="144"/>
      <c r="R75" s="145"/>
      <c r="S75" s="599">
        <v>2</v>
      </c>
      <c r="T75" s="148">
        <v>2</v>
      </c>
      <c r="U75" s="149"/>
      <c r="V75" s="721"/>
      <c r="W75" s="172">
        <f>I75+K75+M75+O75+G75+E75+C75+Q75</f>
        <v>0</v>
      </c>
      <c r="X75" s="206">
        <f>J75+L75+N75+P75+H75+F75+D75+R75</f>
        <v>2</v>
      </c>
      <c r="Y75" s="73">
        <f>W75+X75</f>
        <v>2</v>
      </c>
    </row>
    <row r="76" spans="2:26" ht="15" customHeight="1" x14ac:dyDescent="0.2">
      <c r="B76" s="63" t="s">
        <v>31</v>
      </c>
      <c r="C76" s="22"/>
      <c r="D76" s="87"/>
      <c r="E76" s="16"/>
      <c r="F76" s="15"/>
      <c r="G76" s="110"/>
      <c r="H76" s="87"/>
      <c r="I76" s="16"/>
      <c r="J76" s="15"/>
      <c r="K76" s="110"/>
      <c r="L76" s="87"/>
      <c r="M76" s="16"/>
      <c r="N76" s="15"/>
      <c r="O76" s="110"/>
      <c r="P76" s="87"/>
      <c r="Q76" s="146"/>
      <c r="R76" s="147"/>
      <c r="S76" s="599"/>
      <c r="T76" s="146"/>
      <c r="U76" s="147"/>
      <c r="V76" s="721"/>
      <c r="W76" s="174">
        <f t="shared" ref="W76:X87" si="25">I76+K76+M76+O76+G76+E76+C76+Q76</f>
        <v>0</v>
      </c>
      <c r="X76" s="207">
        <f t="shared" si="25"/>
        <v>0</v>
      </c>
      <c r="Y76" s="74">
        <f t="shared" ref="Y76:Y87" si="26">W76+X76</f>
        <v>0</v>
      </c>
    </row>
    <row r="77" spans="2:26" ht="15" customHeight="1" x14ac:dyDescent="0.2">
      <c r="B77" s="63" t="s">
        <v>58</v>
      </c>
      <c r="C77" s="22"/>
      <c r="D77" s="87"/>
      <c r="E77" s="16"/>
      <c r="F77" s="15"/>
      <c r="G77" s="110"/>
      <c r="H77" s="87"/>
      <c r="I77" s="16"/>
      <c r="J77" s="15"/>
      <c r="K77" s="110"/>
      <c r="L77" s="87"/>
      <c r="M77" s="16"/>
      <c r="N77" s="15">
        <v>1</v>
      </c>
      <c r="O77" s="110"/>
      <c r="P77" s="87"/>
      <c r="Q77" s="146"/>
      <c r="R77" s="147"/>
      <c r="S77" s="599"/>
      <c r="T77" s="150">
        <v>1</v>
      </c>
      <c r="U77" s="151"/>
      <c r="V77" s="721"/>
      <c r="W77" s="174">
        <f t="shared" si="25"/>
        <v>0</v>
      </c>
      <c r="X77" s="207">
        <f t="shared" si="25"/>
        <v>1</v>
      </c>
      <c r="Y77" s="74">
        <f t="shared" si="26"/>
        <v>1</v>
      </c>
    </row>
    <row r="78" spans="2:26" ht="15" customHeight="1" x14ac:dyDescent="0.2">
      <c r="B78" s="64" t="s">
        <v>32</v>
      </c>
      <c r="C78" s="88"/>
      <c r="D78" s="89"/>
      <c r="E78" s="30"/>
      <c r="F78" s="31"/>
      <c r="G78" s="112"/>
      <c r="H78" s="89"/>
      <c r="I78" s="30"/>
      <c r="J78" s="31"/>
      <c r="K78" s="112"/>
      <c r="L78" s="89"/>
      <c r="M78" s="30"/>
      <c r="N78" s="31"/>
      <c r="O78" s="112"/>
      <c r="P78" s="89"/>
      <c r="Q78" s="148"/>
      <c r="R78" s="149"/>
      <c r="S78" s="600"/>
      <c r="T78" s="146"/>
      <c r="U78" s="147"/>
      <c r="V78" s="721"/>
      <c r="W78" s="176">
        <f t="shared" si="25"/>
        <v>0</v>
      </c>
      <c r="X78" s="208">
        <f t="shared" si="25"/>
        <v>0</v>
      </c>
      <c r="Y78" s="75">
        <f t="shared" si="26"/>
        <v>0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110"/>
      <c r="H79" s="87"/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599"/>
      <c r="T79" s="146"/>
      <c r="U79" s="147"/>
      <c r="V79" s="721"/>
      <c r="W79" s="174">
        <f t="shared" si="25"/>
        <v>0</v>
      </c>
      <c r="X79" s="207">
        <f t="shared" si="25"/>
        <v>0</v>
      </c>
      <c r="Y79" s="74">
        <f t="shared" si="26"/>
        <v>0</v>
      </c>
    </row>
    <row r="80" spans="2:26" ht="15" customHeight="1" x14ac:dyDescent="0.2">
      <c r="B80" s="65" t="s">
        <v>34</v>
      </c>
      <c r="C80" s="93"/>
      <c r="D80" s="94"/>
      <c r="E80" s="33"/>
      <c r="F80" s="34"/>
      <c r="G80" s="108"/>
      <c r="H80" s="94"/>
      <c r="I80" s="33"/>
      <c r="J80" s="34"/>
      <c r="K80" s="108"/>
      <c r="L80" s="94"/>
      <c r="M80" s="33"/>
      <c r="N80" s="34"/>
      <c r="O80" s="108"/>
      <c r="P80" s="94"/>
      <c r="Q80" s="150"/>
      <c r="R80" s="151"/>
      <c r="S80" s="601"/>
      <c r="T80" s="146"/>
      <c r="U80" s="147"/>
      <c r="V80" s="721"/>
      <c r="W80" s="178">
        <f t="shared" si="25"/>
        <v>0</v>
      </c>
      <c r="X80" s="209">
        <f t="shared" si="25"/>
        <v>0</v>
      </c>
      <c r="Y80" s="76">
        <f t="shared" si="26"/>
        <v>0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110"/>
      <c r="H81" s="87"/>
      <c r="I81" s="16"/>
      <c r="J81" s="15"/>
      <c r="K81" s="110"/>
      <c r="L81" s="87"/>
      <c r="M81" s="16"/>
      <c r="N81" s="15"/>
      <c r="O81" s="110"/>
      <c r="P81" s="87"/>
      <c r="Q81" s="146"/>
      <c r="R81" s="147"/>
      <c r="S81" s="600"/>
      <c r="T81" s="148"/>
      <c r="U81" s="149"/>
      <c r="V81" s="721"/>
      <c r="W81" s="176">
        <f t="shared" si="25"/>
        <v>0</v>
      </c>
      <c r="X81" s="208">
        <f t="shared" si="25"/>
        <v>0</v>
      </c>
      <c r="Y81" s="75">
        <f t="shared" si="26"/>
        <v>0</v>
      </c>
    </row>
    <row r="82" spans="2:26" ht="15" customHeight="1" x14ac:dyDescent="0.2">
      <c r="B82" s="63" t="s">
        <v>36</v>
      </c>
      <c r="C82" s="22"/>
      <c r="D82" s="87"/>
      <c r="E82" s="16"/>
      <c r="F82" s="15"/>
      <c r="G82" s="110"/>
      <c r="H82" s="87"/>
      <c r="I82" s="16"/>
      <c r="J82" s="15"/>
      <c r="K82" s="110"/>
      <c r="L82" s="87"/>
      <c r="M82" s="16"/>
      <c r="N82" s="15"/>
      <c r="O82" s="110"/>
      <c r="P82" s="87"/>
      <c r="Q82" s="146"/>
      <c r="R82" s="147"/>
      <c r="S82" s="599"/>
      <c r="T82" s="146"/>
      <c r="U82" s="147"/>
      <c r="V82" s="721"/>
      <c r="W82" s="174">
        <f t="shared" si="25"/>
        <v>0</v>
      </c>
      <c r="X82" s="207">
        <f t="shared" si="25"/>
        <v>0</v>
      </c>
      <c r="Y82" s="74">
        <f t="shared" si="26"/>
        <v>0</v>
      </c>
    </row>
    <row r="83" spans="2:26" ht="15" customHeight="1" x14ac:dyDescent="0.2">
      <c r="B83" s="63" t="s">
        <v>37</v>
      </c>
      <c r="C83" s="22"/>
      <c r="D83" s="87"/>
      <c r="E83" s="16"/>
      <c r="F83" s="15"/>
      <c r="G83" s="110"/>
      <c r="H83" s="87"/>
      <c r="I83" s="16"/>
      <c r="J83" s="15"/>
      <c r="K83" s="110"/>
      <c r="L83" s="87"/>
      <c r="M83" s="16"/>
      <c r="N83" s="15"/>
      <c r="O83" s="110"/>
      <c r="P83" s="87"/>
      <c r="Q83" s="146"/>
      <c r="R83" s="147"/>
      <c r="S83" s="601"/>
      <c r="T83" s="150"/>
      <c r="U83" s="151"/>
      <c r="V83" s="721"/>
      <c r="W83" s="178">
        <f t="shared" si="25"/>
        <v>0</v>
      </c>
      <c r="X83" s="209">
        <f t="shared" si="25"/>
        <v>0</v>
      </c>
      <c r="Y83" s="76">
        <f t="shared" si="26"/>
        <v>0</v>
      </c>
    </row>
    <row r="84" spans="2:26" ht="15" customHeight="1" x14ac:dyDescent="0.2">
      <c r="B84" s="64" t="s">
        <v>38</v>
      </c>
      <c r="C84" s="88"/>
      <c r="D84" s="89"/>
      <c r="E84" s="30"/>
      <c r="F84" s="31"/>
      <c r="G84" s="112"/>
      <c r="H84" s="89"/>
      <c r="I84" s="30"/>
      <c r="J84" s="31"/>
      <c r="K84" s="112"/>
      <c r="L84" s="89"/>
      <c r="M84" s="30"/>
      <c r="N84" s="31"/>
      <c r="O84" s="112"/>
      <c r="P84" s="89"/>
      <c r="Q84" s="148"/>
      <c r="R84" s="149"/>
      <c r="S84" s="599"/>
      <c r="T84" s="146"/>
      <c r="U84" s="147"/>
      <c r="V84" s="721"/>
      <c r="W84" s="174">
        <f t="shared" si="25"/>
        <v>0</v>
      </c>
      <c r="X84" s="207">
        <f t="shared" si="25"/>
        <v>0</v>
      </c>
      <c r="Y84" s="74">
        <f t="shared" si="26"/>
        <v>0</v>
      </c>
    </row>
    <row r="85" spans="2:26" ht="15" customHeight="1" x14ac:dyDescent="0.2">
      <c r="B85" s="63" t="s">
        <v>39</v>
      </c>
      <c r="C85" s="22"/>
      <c r="D85" s="87"/>
      <c r="E85" s="16"/>
      <c r="F85" s="15"/>
      <c r="G85" s="110"/>
      <c r="H85" s="87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599"/>
      <c r="T85" s="146"/>
      <c r="U85" s="147"/>
      <c r="V85" s="721"/>
      <c r="W85" s="174">
        <f t="shared" si="25"/>
        <v>0</v>
      </c>
      <c r="X85" s="207">
        <f t="shared" si="25"/>
        <v>0</v>
      </c>
      <c r="Y85" s="74">
        <f t="shared" si="26"/>
        <v>0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97"/>
      <c r="I86" s="115"/>
      <c r="J86" s="28"/>
      <c r="K86" s="113"/>
      <c r="L86" s="97"/>
      <c r="M86" s="115"/>
      <c r="N86" s="28"/>
      <c r="O86" s="113"/>
      <c r="P86" s="97"/>
      <c r="Q86" s="152"/>
      <c r="R86" s="153"/>
      <c r="S86" s="599"/>
      <c r="T86" s="146"/>
      <c r="U86" s="147"/>
      <c r="V86" s="721"/>
      <c r="W86" s="199">
        <f t="shared" si="25"/>
        <v>0</v>
      </c>
      <c r="X86" s="210">
        <f t="shared" si="25"/>
        <v>0</v>
      </c>
      <c r="Y86" s="77">
        <f t="shared" si="26"/>
        <v>0</v>
      </c>
    </row>
    <row r="87" spans="2:26" ht="15" customHeight="1" thickBot="1" x14ac:dyDescent="0.25">
      <c r="B87" s="66" t="s">
        <v>29</v>
      </c>
      <c r="C87" s="154">
        <f>SUM(C75:C86)</f>
        <v>0</v>
      </c>
      <c r="D87" s="658">
        <f>SUM(D75:D86)</f>
        <v>0</v>
      </c>
      <c r="E87" s="154">
        <f t="shared" ref="E87:U87" si="27">SUM(E75:E86)</f>
        <v>0</v>
      </c>
      <c r="F87" s="82">
        <f t="shared" si="27"/>
        <v>0</v>
      </c>
      <c r="G87" s="154">
        <f t="shared" si="27"/>
        <v>0</v>
      </c>
      <c r="H87" s="82">
        <f t="shared" si="27"/>
        <v>0</v>
      </c>
      <c r="I87" s="154">
        <f t="shared" si="27"/>
        <v>0</v>
      </c>
      <c r="J87" s="658">
        <f t="shared" si="27"/>
        <v>1</v>
      </c>
      <c r="K87" s="154">
        <f t="shared" si="27"/>
        <v>0</v>
      </c>
      <c r="L87" s="82">
        <f t="shared" si="27"/>
        <v>1</v>
      </c>
      <c r="M87" s="154">
        <f t="shared" si="27"/>
        <v>0</v>
      </c>
      <c r="N87" s="82">
        <f t="shared" si="27"/>
        <v>1</v>
      </c>
      <c r="O87" s="154">
        <f t="shared" si="27"/>
        <v>0</v>
      </c>
      <c r="P87" s="82">
        <f t="shared" si="27"/>
        <v>0</v>
      </c>
      <c r="Q87" s="154">
        <f t="shared" si="27"/>
        <v>0</v>
      </c>
      <c r="R87" s="82">
        <f t="shared" si="27"/>
        <v>0</v>
      </c>
      <c r="S87" s="647">
        <f>SUM(S75:S86)</f>
        <v>2</v>
      </c>
      <c r="T87" s="59">
        <f t="shared" si="27"/>
        <v>3</v>
      </c>
      <c r="U87" s="56">
        <f t="shared" si="27"/>
        <v>0</v>
      </c>
      <c r="V87" s="721"/>
      <c r="W87" s="119">
        <f t="shared" si="25"/>
        <v>0</v>
      </c>
      <c r="X87" s="60">
        <f t="shared" si="25"/>
        <v>3</v>
      </c>
      <c r="Y87" s="57">
        <f t="shared" si="26"/>
        <v>3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28">D75</f>
        <v>0</v>
      </c>
      <c r="E88" s="447">
        <f t="shared" si="28"/>
        <v>0</v>
      </c>
      <c r="F88" s="467">
        <f t="shared" si="28"/>
        <v>0</v>
      </c>
      <c r="G88" s="447">
        <f t="shared" si="28"/>
        <v>0</v>
      </c>
      <c r="H88" s="467">
        <f t="shared" si="28"/>
        <v>0</v>
      </c>
      <c r="I88" s="447">
        <f t="shared" si="28"/>
        <v>0</v>
      </c>
      <c r="J88" s="467">
        <f t="shared" si="28"/>
        <v>1</v>
      </c>
      <c r="K88" s="447">
        <f t="shared" si="28"/>
        <v>0</v>
      </c>
      <c r="L88" s="467">
        <f t="shared" si="28"/>
        <v>1</v>
      </c>
      <c r="M88" s="447">
        <f t="shared" si="28"/>
        <v>0</v>
      </c>
      <c r="N88" s="467">
        <f t="shared" si="28"/>
        <v>0</v>
      </c>
      <c r="O88" s="447">
        <f t="shared" si="28"/>
        <v>0</v>
      </c>
      <c r="P88" s="467">
        <f t="shared" si="28"/>
        <v>0</v>
      </c>
      <c r="Q88" s="447">
        <f t="shared" si="28"/>
        <v>0</v>
      </c>
      <c r="R88" s="467">
        <f t="shared" si="28"/>
        <v>0</v>
      </c>
      <c r="T88" s="447">
        <f>T75</f>
        <v>2</v>
      </c>
      <c r="U88" s="467">
        <f>U75</f>
        <v>0</v>
      </c>
      <c r="W88" s="447">
        <f>W75</f>
        <v>0</v>
      </c>
      <c r="X88" s="449">
        <f>X75</f>
        <v>2</v>
      </c>
      <c r="Y88" s="456">
        <f>Y75</f>
        <v>2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29">D76+D88</f>
        <v>0</v>
      </c>
      <c r="E89" s="461">
        <f t="shared" si="29"/>
        <v>0</v>
      </c>
      <c r="F89" s="468">
        <f t="shared" si="29"/>
        <v>0</v>
      </c>
      <c r="G89" s="461">
        <f t="shared" si="29"/>
        <v>0</v>
      </c>
      <c r="H89" s="468">
        <f t="shared" si="29"/>
        <v>0</v>
      </c>
      <c r="I89" s="461">
        <f t="shared" si="29"/>
        <v>0</v>
      </c>
      <c r="J89" s="468">
        <f t="shared" si="29"/>
        <v>1</v>
      </c>
      <c r="K89" s="461">
        <f t="shared" si="29"/>
        <v>0</v>
      </c>
      <c r="L89" s="468">
        <f t="shared" si="29"/>
        <v>1</v>
      </c>
      <c r="M89" s="461">
        <f t="shared" si="29"/>
        <v>0</v>
      </c>
      <c r="N89" s="468">
        <f t="shared" si="29"/>
        <v>0</v>
      </c>
      <c r="O89" s="461">
        <f t="shared" si="29"/>
        <v>0</v>
      </c>
      <c r="P89" s="468">
        <f t="shared" si="29"/>
        <v>0</v>
      </c>
      <c r="Q89" s="461">
        <f t="shared" si="29"/>
        <v>0</v>
      </c>
      <c r="R89" s="468">
        <f t="shared" si="29"/>
        <v>0</v>
      </c>
      <c r="S89" s="1"/>
      <c r="T89" s="461">
        <f t="shared" ref="T89:U99" si="30">T76+T88</f>
        <v>2</v>
      </c>
      <c r="U89" s="468">
        <f t="shared" si="30"/>
        <v>0</v>
      </c>
      <c r="V89" s="10"/>
      <c r="W89" s="461">
        <f t="shared" ref="W89:Y99" si="31">W76+W88</f>
        <v>0</v>
      </c>
      <c r="X89" s="450">
        <f t="shared" si="31"/>
        <v>2</v>
      </c>
      <c r="Y89" s="457">
        <f t="shared" si="31"/>
        <v>2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2">C77+C89</f>
        <v>0</v>
      </c>
      <c r="D90" s="469">
        <f t="shared" si="29"/>
        <v>0</v>
      </c>
      <c r="E90" s="462">
        <f t="shared" si="29"/>
        <v>0</v>
      </c>
      <c r="F90" s="469">
        <f t="shared" si="29"/>
        <v>0</v>
      </c>
      <c r="G90" s="462">
        <f t="shared" si="29"/>
        <v>0</v>
      </c>
      <c r="H90" s="469">
        <f t="shared" si="29"/>
        <v>0</v>
      </c>
      <c r="I90" s="462">
        <f t="shared" si="29"/>
        <v>0</v>
      </c>
      <c r="J90" s="469">
        <f t="shared" si="29"/>
        <v>1</v>
      </c>
      <c r="K90" s="462">
        <f t="shared" si="29"/>
        <v>0</v>
      </c>
      <c r="L90" s="469">
        <f t="shared" si="29"/>
        <v>1</v>
      </c>
      <c r="M90" s="462">
        <f t="shared" si="29"/>
        <v>0</v>
      </c>
      <c r="N90" s="469">
        <f t="shared" si="29"/>
        <v>1</v>
      </c>
      <c r="O90" s="462">
        <f t="shared" si="29"/>
        <v>0</v>
      </c>
      <c r="P90" s="469">
        <f t="shared" si="29"/>
        <v>0</v>
      </c>
      <c r="Q90" s="462">
        <f t="shared" si="29"/>
        <v>0</v>
      </c>
      <c r="R90" s="469">
        <f t="shared" si="29"/>
        <v>0</v>
      </c>
      <c r="S90" s="1"/>
      <c r="T90" s="462">
        <f t="shared" si="30"/>
        <v>3</v>
      </c>
      <c r="U90" s="469">
        <f t="shared" si="30"/>
        <v>0</v>
      </c>
      <c r="V90" s="10"/>
      <c r="W90" s="462">
        <f t="shared" si="31"/>
        <v>0</v>
      </c>
      <c r="X90" s="452">
        <f t="shared" si="31"/>
        <v>3</v>
      </c>
      <c r="Y90" s="458">
        <f t="shared" si="31"/>
        <v>3</v>
      </c>
      <c r="Z90" s="10"/>
    </row>
    <row r="91" spans="2:26" s="14" customFormat="1" ht="15" hidden="1" customHeight="1" x14ac:dyDescent="0.2">
      <c r="B91" s="444" t="s">
        <v>32</v>
      </c>
      <c r="C91" s="461">
        <f t="shared" si="32"/>
        <v>0</v>
      </c>
      <c r="D91" s="468">
        <f t="shared" si="29"/>
        <v>0</v>
      </c>
      <c r="E91" s="461">
        <f t="shared" si="29"/>
        <v>0</v>
      </c>
      <c r="F91" s="468">
        <f t="shared" si="29"/>
        <v>0</v>
      </c>
      <c r="G91" s="461">
        <f t="shared" si="29"/>
        <v>0</v>
      </c>
      <c r="H91" s="468">
        <f t="shared" si="29"/>
        <v>0</v>
      </c>
      <c r="I91" s="461">
        <f t="shared" si="29"/>
        <v>0</v>
      </c>
      <c r="J91" s="468">
        <f t="shared" si="29"/>
        <v>1</v>
      </c>
      <c r="K91" s="461">
        <f t="shared" si="29"/>
        <v>0</v>
      </c>
      <c r="L91" s="468">
        <f t="shared" si="29"/>
        <v>1</v>
      </c>
      <c r="M91" s="461">
        <f t="shared" si="29"/>
        <v>0</v>
      </c>
      <c r="N91" s="468">
        <f t="shared" si="29"/>
        <v>1</v>
      </c>
      <c r="O91" s="461">
        <f t="shared" si="29"/>
        <v>0</v>
      </c>
      <c r="P91" s="468">
        <f t="shared" si="29"/>
        <v>0</v>
      </c>
      <c r="Q91" s="461">
        <f t="shared" si="29"/>
        <v>0</v>
      </c>
      <c r="R91" s="468">
        <f t="shared" si="29"/>
        <v>0</v>
      </c>
      <c r="S91" s="1"/>
      <c r="T91" s="461">
        <f t="shared" si="30"/>
        <v>3</v>
      </c>
      <c r="U91" s="468">
        <f t="shared" si="30"/>
        <v>0</v>
      </c>
      <c r="V91" s="10"/>
      <c r="W91" s="461">
        <f t="shared" si="31"/>
        <v>0</v>
      </c>
      <c r="X91" s="450">
        <f t="shared" si="31"/>
        <v>3</v>
      </c>
      <c r="Y91" s="457">
        <f t="shared" si="31"/>
        <v>3</v>
      </c>
      <c r="Z91" s="10"/>
    </row>
    <row r="92" spans="2:26" s="14" customFormat="1" ht="15" hidden="1" customHeight="1" x14ac:dyDescent="0.2">
      <c r="B92" s="443" t="s">
        <v>33</v>
      </c>
      <c r="C92" s="461">
        <f t="shared" si="32"/>
        <v>0</v>
      </c>
      <c r="D92" s="468">
        <f t="shared" si="29"/>
        <v>0</v>
      </c>
      <c r="E92" s="461">
        <f t="shared" si="29"/>
        <v>0</v>
      </c>
      <c r="F92" s="468">
        <f t="shared" si="29"/>
        <v>0</v>
      </c>
      <c r="G92" s="461">
        <f t="shared" si="29"/>
        <v>0</v>
      </c>
      <c r="H92" s="468">
        <f t="shared" si="29"/>
        <v>0</v>
      </c>
      <c r="I92" s="461">
        <f t="shared" si="29"/>
        <v>0</v>
      </c>
      <c r="J92" s="468">
        <f t="shared" si="29"/>
        <v>1</v>
      </c>
      <c r="K92" s="461">
        <f t="shared" si="29"/>
        <v>0</v>
      </c>
      <c r="L92" s="468">
        <f t="shared" si="29"/>
        <v>1</v>
      </c>
      <c r="M92" s="461">
        <f t="shared" si="29"/>
        <v>0</v>
      </c>
      <c r="N92" s="468">
        <f t="shared" si="29"/>
        <v>1</v>
      </c>
      <c r="O92" s="461">
        <f t="shared" si="29"/>
        <v>0</v>
      </c>
      <c r="P92" s="468">
        <f t="shared" si="29"/>
        <v>0</v>
      </c>
      <c r="Q92" s="461">
        <f t="shared" si="29"/>
        <v>0</v>
      </c>
      <c r="R92" s="468">
        <f t="shared" si="29"/>
        <v>0</v>
      </c>
      <c r="S92" s="1"/>
      <c r="T92" s="461">
        <f t="shared" si="30"/>
        <v>3</v>
      </c>
      <c r="U92" s="468">
        <f t="shared" si="30"/>
        <v>0</v>
      </c>
      <c r="V92" s="10"/>
      <c r="W92" s="461">
        <f t="shared" si="31"/>
        <v>0</v>
      </c>
      <c r="X92" s="450">
        <f t="shared" si="31"/>
        <v>3</v>
      </c>
      <c r="Y92" s="457">
        <f t="shared" si="31"/>
        <v>3</v>
      </c>
      <c r="Z92" s="10"/>
    </row>
    <row r="93" spans="2:26" s="14" customFormat="1" ht="15" hidden="1" customHeight="1" x14ac:dyDescent="0.2">
      <c r="B93" s="445" t="s">
        <v>34</v>
      </c>
      <c r="C93" s="461">
        <f t="shared" si="32"/>
        <v>0</v>
      </c>
      <c r="D93" s="468">
        <f t="shared" si="29"/>
        <v>0</v>
      </c>
      <c r="E93" s="461">
        <f t="shared" si="29"/>
        <v>0</v>
      </c>
      <c r="F93" s="468">
        <f t="shared" si="29"/>
        <v>0</v>
      </c>
      <c r="G93" s="461">
        <f t="shared" si="29"/>
        <v>0</v>
      </c>
      <c r="H93" s="468">
        <f t="shared" si="29"/>
        <v>0</v>
      </c>
      <c r="I93" s="461">
        <f t="shared" si="29"/>
        <v>0</v>
      </c>
      <c r="J93" s="468">
        <f t="shared" si="29"/>
        <v>1</v>
      </c>
      <c r="K93" s="461">
        <f t="shared" si="29"/>
        <v>0</v>
      </c>
      <c r="L93" s="468">
        <f t="shared" si="29"/>
        <v>1</v>
      </c>
      <c r="M93" s="461">
        <f t="shared" si="29"/>
        <v>0</v>
      </c>
      <c r="N93" s="468">
        <f t="shared" si="29"/>
        <v>1</v>
      </c>
      <c r="O93" s="461">
        <f t="shared" si="29"/>
        <v>0</v>
      </c>
      <c r="P93" s="468">
        <f t="shared" si="29"/>
        <v>0</v>
      </c>
      <c r="Q93" s="461">
        <f t="shared" si="29"/>
        <v>0</v>
      </c>
      <c r="R93" s="468">
        <f t="shared" si="29"/>
        <v>0</v>
      </c>
      <c r="S93" s="1"/>
      <c r="T93" s="461">
        <f t="shared" si="30"/>
        <v>3</v>
      </c>
      <c r="U93" s="468">
        <f t="shared" si="30"/>
        <v>0</v>
      </c>
      <c r="V93" s="10"/>
      <c r="W93" s="461">
        <f t="shared" si="31"/>
        <v>0</v>
      </c>
      <c r="X93" s="450">
        <f t="shared" si="31"/>
        <v>3</v>
      </c>
      <c r="Y93" s="457">
        <f t="shared" si="31"/>
        <v>3</v>
      </c>
      <c r="Z93" s="10"/>
    </row>
    <row r="94" spans="2:26" s="14" customFormat="1" ht="15" hidden="1" customHeight="1" x14ac:dyDescent="0.2">
      <c r="B94" s="443" t="s">
        <v>35</v>
      </c>
      <c r="C94" s="463">
        <f t="shared" si="32"/>
        <v>0</v>
      </c>
      <c r="D94" s="470">
        <f t="shared" si="29"/>
        <v>0</v>
      </c>
      <c r="E94" s="463">
        <f t="shared" si="29"/>
        <v>0</v>
      </c>
      <c r="F94" s="470">
        <f t="shared" si="29"/>
        <v>0</v>
      </c>
      <c r="G94" s="463">
        <f t="shared" si="29"/>
        <v>0</v>
      </c>
      <c r="H94" s="470">
        <f t="shared" si="29"/>
        <v>0</v>
      </c>
      <c r="I94" s="463">
        <f t="shared" si="29"/>
        <v>0</v>
      </c>
      <c r="J94" s="470">
        <f t="shared" si="29"/>
        <v>1</v>
      </c>
      <c r="K94" s="463">
        <f t="shared" si="29"/>
        <v>0</v>
      </c>
      <c r="L94" s="470">
        <f t="shared" si="29"/>
        <v>1</v>
      </c>
      <c r="M94" s="463">
        <f t="shared" si="29"/>
        <v>0</v>
      </c>
      <c r="N94" s="470">
        <f t="shared" si="29"/>
        <v>1</v>
      </c>
      <c r="O94" s="463">
        <f t="shared" si="29"/>
        <v>0</v>
      </c>
      <c r="P94" s="470">
        <f t="shared" si="29"/>
        <v>0</v>
      </c>
      <c r="Q94" s="463">
        <f t="shared" si="29"/>
        <v>0</v>
      </c>
      <c r="R94" s="470">
        <f t="shared" si="29"/>
        <v>0</v>
      </c>
      <c r="S94" s="1"/>
      <c r="T94" s="463">
        <f t="shared" si="30"/>
        <v>3</v>
      </c>
      <c r="U94" s="470">
        <f t="shared" si="30"/>
        <v>0</v>
      </c>
      <c r="V94" s="10"/>
      <c r="W94" s="463">
        <f t="shared" si="31"/>
        <v>0</v>
      </c>
      <c r="X94" s="454">
        <f t="shared" si="31"/>
        <v>3</v>
      </c>
      <c r="Y94" s="459">
        <f t="shared" si="31"/>
        <v>3</v>
      </c>
      <c r="Z94" s="10"/>
    </row>
    <row r="95" spans="2:26" s="14" customFormat="1" ht="15" hidden="1" customHeight="1" x14ac:dyDescent="0.2">
      <c r="B95" s="443" t="s">
        <v>36</v>
      </c>
      <c r="C95" s="461">
        <f t="shared" si="32"/>
        <v>0</v>
      </c>
      <c r="D95" s="468">
        <f t="shared" si="29"/>
        <v>0</v>
      </c>
      <c r="E95" s="461">
        <f t="shared" si="29"/>
        <v>0</v>
      </c>
      <c r="F95" s="468">
        <f t="shared" si="29"/>
        <v>0</v>
      </c>
      <c r="G95" s="461">
        <f t="shared" si="29"/>
        <v>0</v>
      </c>
      <c r="H95" s="468">
        <f t="shared" si="29"/>
        <v>0</v>
      </c>
      <c r="I95" s="461">
        <f t="shared" si="29"/>
        <v>0</v>
      </c>
      <c r="J95" s="468">
        <f t="shared" si="29"/>
        <v>1</v>
      </c>
      <c r="K95" s="461">
        <f t="shared" si="29"/>
        <v>0</v>
      </c>
      <c r="L95" s="468">
        <f t="shared" si="29"/>
        <v>1</v>
      </c>
      <c r="M95" s="461">
        <f t="shared" si="29"/>
        <v>0</v>
      </c>
      <c r="N95" s="468">
        <f t="shared" si="29"/>
        <v>1</v>
      </c>
      <c r="O95" s="461">
        <f t="shared" si="29"/>
        <v>0</v>
      </c>
      <c r="P95" s="468">
        <f t="shared" si="29"/>
        <v>0</v>
      </c>
      <c r="Q95" s="461">
        <f t="shared" si="29"/>
        <v>0</v>
      </c>
      <c r="R95" s="468">
        <f t="shared" si="29"/>
        <v>0</v>
      </c>
      <c r="S95" s="1"/>
      <c r="T95" s="461">
        <f t="shared" si="30"/>
        <v>3</v>
      </c>
      <c r="U95" s="468">
        <f t="shared" si="30"/>
        <v>0</v>
      </c>
      <c r="V95" s="10"/>
      <c r="W95" s="461">
        <f t="shared" si="31"/>
        <v>0</v>
      </c>
      <c r="X95" s="450">
        <f t="shared" si="31"/>
        <v>3</v>
      </c>
      <c r="Y95" s="457">
        <f t="shared" si="31"/>
        <v>3</v>
      </c>
      <c r="Z95" s="10"/>
    </row>
    <row r="96" spans="2:26" s="14" customFormat="1" ht="15" hidden="1" customHeight="1" x14ac:dyDescent="0.2">
      <c r="B96" s="443" t="s">
        <v>37</v>
      </c>
      <c r="C96" s="462">
        <f t="shared" si="32"/>
        <v>0</v>
      </c>
      <c r="D96" s="469">
        <f t="shared" si="29"/>
        <v>0</v>
      </c>
      <c r="E96" s="462">
        <f t="shared" si="29"/>
        <v>0</v>
      </c>
      <c r="F96" s="469">
        <f t="shared" si="29"/>
        <v>0</v>
      </c>
      <c r="G96" s="462">
        <f t="shared" si="29"/>
        <v>0</v>
      </c>
      <c r="H96" s="469">
        <f t="shared" si="29"/>
        <v>0</v>
      </c>
      <c r="I96" s="462">
        <f t="shared" si="29"/>
        <v>0</v>
      </c>
      <c r="J96" s="469">
        <f t="shared" si="29"/>
        <v>1</v>
      </c>
      <c r="K96" s="462">
        <f t="shared" si="29"/>
        <v>0</v>
      </c>
      <c r="L96" s="469">
        <f t="shared" si="29"/>
        <v>1</v>
      </c>
      <c r="M96" s="462">
        <f t="shared" si="29"/>
        <v>0</v>
      </c>
      <c r="N96" s="469">
        <f t="shared" si="29"/>
        <v>1</v>
      </c>
      <c r="O96" s="462">
        <f t="shared" si="29"/>
        <v>0</v>
      </c>
      <c r="P96" s="469">
        <f t="shared" si="29"/>
        <v>0</v>
      </c>
      <c r="Q96" s="462">
        <f t="shared" si="29"/>
        <v>0</v>
      </c>
      <c r="R96" s="469">
        <f t="shared" si="29"/>
        <v>0</v>
      </c>
      <c r="S96" s="1"/>
      <c r="T96" s="462">
        <f t="shared" si="30"/>
        <v>3</v>
      </c>
      <c r="U96" s="469">
        <f t="shared" si="30"/>
        <v>0</v>
      </c>
      <c r="V96" s="10"/>
      <c r="W96" s="462">
        <f t="shared" si="31"/>
        <v>0</v>
      </c>
      <c r="X96" s="452">
        <f t="shared" si="31"/>
        <v>3</v>
      </c>
      <c r="Y96" s="458">
        <f t="shared" si="31"/>
        <v>3</v>
      </c>
      <c r="Z96" s="10"/>
    </row>
    <row r="97" spans="2:26" s="14" customFormat="1" ht="15" hidden="1" customHeight="1" x14ac:dyDescent="0.2">
      <c r="B97" s="444" t="s">
        <v>38</v>
      </c>
      <c r="C97" s="461">
        <f t="shared" si="32"/>
        <v>0</v>
      </c>
      <c r="D97" s="468">
        <f t="shared" si="29"/>
        <v>0</v>
      </c>
      <c r="E97" s="461">
        <f t="shared" si="29"/>
        <v>0</v>
      </c>
      <c r="F97" s="468">
        <f t="shared" si="29"/>
        <v>0</v>
      </c>
      <c r="G97" s="461">
        <f t="shared" si="29"/>
        <v>0</v>
      </c>
      <c r="H97" s="468">
        <f t="shared" si="29"/>
        <v>0</v>
      </c>
      <c r="I97" s="461">
        <f t="shared" si="29"/>
        <v>0</v>
      </c>
      <c r="J97" s="468">
        <f t="shared" si="29"/>
        <v>1</v>
      </c>
      <c r="K97" s="461">
        <f t="shared" si="29"/>
        <v>0</v>
      </c>
      <c r="L97" s="468">
        <f t="shared" si="29"/>
        <v>1</v>
      </c>
      <c r="M97" s="461">
        <f t="shared" si="29"/>
        <v>0</v>
      </c>
      <c r="N97" s="468">
        <f t="shared" si="29"/>
        <v>1</v>
      </c>
      <c r="O97" s="461">
        <f t="shared" si="29"/>
        <v>0</v>
      </c>
      <c r="P97" s="468">
        <f t="shared" si="29"/>
        <v>0</v>
      </c>
      <c r="Q97" s="461">
        <f t="shared" si="29"/>
        <v>0</v>
      </c>
      <c r="R97" s="468">
        <f t="shared" si="29"/>
        <v>0</v>
      </c>
      <c r="S97" s="1"/>
      <c r="T97" s="461">
        <f t="shared" si="30"/>
        <v>3</v>
      </c>
      <c r="U97" s="468">
        <f t="shared" si="30"/>
        <v>0</v>
      </c>
      <c r="V97" s="10"/>
      <c r="W97" s="461">
        <f t="shared" si="31"/>
        <v>0</v>
      </c>
      <c r="X97" s="450">
        <f t="shared" si="31"/>
        <v>3</v>
      </c>
      <c r="Y97" s="457">
        <f t="shared" si="31"/>
        <v>3</v>
      </c>
      <c r="Z97" s="10"/>
    </row>
    <row r="98" spans="2:26" s="14" customFormat="1" ht="15" hidden="1" customHeight="1" x14ac:dyDescent="0.2">
      <c r="B98" s="443" t="s">
        <v>39</v>
      </c>
      <c r="C98" s="461">
        <f t="shared" si="32"/>
        <v>0</v>
      </c>
      <c r="D98" s="468">
        <f t="shared" si="29"/>
        <v>0</v>
      </c>
      <c r="E98" s="461">
        <f t="shared" si="29"/>
        <v>0</v>
      </c>
      <c r="F98" s="468">
        <f t="shared" si="29"/>
        <v>0</v>
      </c>
      <c r="G98" s="461">
        <f t="shared" si="29"/>
        <v>0</v>
      </c>
      <c r="H98" s="468">
        <f t="shared" si="29"/>
        <v>0</v>
      </c>
      <c r="I98" s="461">
        <f t="shared" si="29"/>
        <v>0</v>
      </c>
      <c r="J98" s="468">
        <f t="shared" si="29"/>
        <v>1</v>
      </c>
      <c r="K98" s="461">
        <f t="shared" si="29"/>
        <v>0</v>
      </c>
      <c r="L98" s="468">
        <f t="shared" si="29"/>
        <v>1</v>
      </c>
      <c r="M98" s="461">
        <f t="shared" si="29"/>
        <v>0</v>
      </c>
      <c r="N98" s="468">
        <f t="shared" si="29"/>
        <v>1</v>
      </c>
      <c r="O98" s="461">
        <f t="shared" si="29"/>
        <v>0</v>
      </c>
      <c r="P98" s="468">
        <f t="shared" si="29"/>
        <v>0</v>
      </c>
      <c r="Q98" s="461">
        <f t="shared" si="29"/>
        <v>0</v>
      </c>
      <c r="R98" s="468">
        <f t="shared" si="29"/>
        <v>0</v>
      </c>
      <c r="S98" s="1"/>
      <c r="T98" s="461">
        <f t="shared" si="30"/>
        <v>3</v>
      </c>
      <c r="U98" s="468">
        <f t="shared" si="30"/>
        <v>0</v>
      </c>
      <c r="V98" s="10"/>
      <c r="W98" s="461">
        <f t="shared" si="31"/>
        <v>0</v>
      </c>
      <c r="X98" s="450">
        <f t="shared" si="31"/>
        <v>3</v>
      </c>
      <c r="Y98" s="457">
        <f t="shared" si="31"/>
        <v>3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2"/>
        <v>0</v>
      </c>
      <c r="D99" s="471">
        <f t="shared" si="29"/>
        <v>0</v>
      </c>
      <c r="E99" s="464">
        <f t="shared" si="29"/>
        <v>0</v>
      </c>
      <c r="F99" s="471">
        <f t="shared" si="29"/>
        <v>0</v>
      </c>
      <c r="G99" s="464">
        <f t="shared" si="29"/>
        <v>0</v>
      </c>
      <c r="H99" s="471">
        <f t="shared" si="29"/>
        <v>0</v>
      </c>
      <c r="I99" s="464">
        <f t="shared" si="29"/>
        <v>0</v>
      </c>
      <c r="J99" s="471">
        <f t="shared" si="29"/>
        <v>1</v>
      </c>
      <c r="K99" s="464">
        <f t="shared" si="29"/>
        <v>0</v>
      </c>
      <c r="L99" s="471">
        <f t="shared" si="29"/>
        <v>1</v>
      </c>
      <c r="M99" s="464">
        <f t="shared" si="29"/>
        <v>0</v>
      </c>
      <c r="N99" s="471">
        <f t="shared" si="29"/>
        <v>1</v>
      </c>
      <c r="O99" s="464">
        <f t="shared" si="29"/>
        <v>0</v>
      </c>
      <c r="P99" s="471">
        <f t="shared" si="29"/>
        <v>0</v>
      </c>
      <c r="Q99" s="464">
        <f t="shared" si="29"/>
        <v>0</v>
      </c>
      <c r="R99" s="471">
        <f t="shared" si="29"/>
        <v>0</v>
      </c>
      <c r="S99" s="1"/>
      <c r="T99" s="464">
        <f t="shared" si="30"/>
        <v>3</v>
      </c>
      <c r="U99" s="471">
        <f t="shared" si="30"/>
        <v>0</v>
      </c>
      <c r="V99" s="10"/>
      <c r="W99" s="464">
        <f t="shared" si="31"/>
        <v>0</v>
      </c>
      <c r="X99" s="465">
        <f t="shared" si="31"/>
        <v>3</v>
      </c>
      <c r="Y99" s="460">
        <f t="shared" si="31"/>
        <v>3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598" t="s">
        <v>91</v>
      </c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1057" t="str">
        <f ca="1">T7</f>
        <v>2018  ~  2019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694" t="s">
        <v>28</v>
      </c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6"/>
      <c r="G105" s="84"/>
      <c r="H105" s="36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109"/>
      <c r="T105" s="36"/>
      <c r="U105" s="599"/>
      <c r="V105" s="12"/>
      <c r="W105" s="172">
        <f>I105+K105+M105+O105+G105+E105+C105+Q105+S105</f>
        <v>0</v>
      </c>
      <c r="X105" s="206">
        <f>J105+L105+N105+P105+H105+F105+D105+R105+T105</f>
        <v>0</v>
      </c>
      <c r="Y105" s="73">
        <f>W105+X105</f>
        <v>0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22"/>
      <c r="H106" s="25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599"/>
      <c r="V106" s="12"/>
      <c r="W106" s="174">
        <f t="shared" ref="W106:X117" si="33">I106+K106+M106+O106+G106+E106+C106+Q106+S106</f>
        <v>0</v>
      </c>
      <c r="X106" s="207">
        <f t="shared" si="33"/>
        <v>0</v>
      </c>
      <c r="Y106" s="74">
        <f t="shared" ref="Y106:Y117" si="34">W106+X106</f>
        <v>0</v>
      </c>
    </row>
    <row r="107" spans="2:26" ht="15" customHeight="1" x14ac:dyDescent="0.2">
      <c r="B107" s="63" t="s">
        <v>58</v>
      </c>
      <c r="C107" s="22"/>
      <c r="D107" s="87"/>
      <c r="E107" s="16"/>
      <c r="F107" s="23"/>
      <c r="G107" s="22"/>
      <c r="H107" s="25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599"/>
      <c r="V107" s="12"/>
      <c r="W107" s="178">
        <f t="shared" si="33"/>
        <v>0</v>
      </c>
      <c r="X107" s="209">
        <f t="shared" si="33"/>
        <v>0</v>
      </c>
      <c r="Y107" s="74">
        <f t="shared" si="34"/>
        <v>0</v>
      </c>
    </row>
    <row r="108" spans="2:26" ht="15" customHeight="1" x14ac:dyDescent="0.2">
      <c r="B108" s="64" t="s">
        <v>32</v>
      </c>
      <c r="C108" s="88"/>
      <c r="D108" s="89"/>
      <c r="E108" s="30"/>
      <c r="F108" s="32"/>
      <c r="G108" s="88"/>
      <c r="H108" s="90"/>
      <c r="I108" s="30"/>
      <c r="J108" s="31"/>
      <c r="K108" s="112"/>
      <c r="L108" s="89"/>
      <c r="M108" s="30"/>
      <c r="N108" s="31"/>
      <c r="O108" s="112"/>
      <c r="P108" s="89"/>
      <c r="Q108" s="30"/>
      <c r="R108" s="31"/>
      <c r="S108" s="112"/>
      <c r="T108" s="90"/>
      <c r="U108" s="600"/>
      <c r="V108" s="12"/>
      <c r="W108" s="174">
        <f t="shared" si="33"/>
        <v>0</v>
      </c>
      <c r="X108" s="207">
        <f t="shared" si="33"/>
        <v>0</v>
      </c>
      <c r="Y108" s="75">
        <f t="shared" si="34"/>
        <v>0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22"/>
      <c r="H109" s="25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599"/>
      <c r="V109" s="12"/>
      <c r="W109" s="174">
        <f t="shared" si="33"/>
        <v>0</v>
      </c>
      <c r="X109" s="207">
        <f t="shared" si="33"/>
        <v>0</v>
      </c>
      <c r="Y109" s="74">
        <f t="shared" si="34"/>
        <v>0</v>
      </c>
    </row>
    <row r="110" spans="2:26" ht="15" customHeight="1" x14ac:dyDescent="0.2">
      <c r="B110" s="65" t="s">
        <v>34</v>
      </c>
      <c r="C110" s="93"/>
      <c r="D110" s="94"/>
      <c r="E110" s="33"/>
      <c r="F110" s="35"/>
      <c r="G110" s="93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601"/>
      <c r="V110" s="12"/>
      <c r="W110" s="174">
        <f t="shared" si="33"/>
        <v>0</v>
      </c>
      <c r="X110" s="207">
        <f t="shared" si="33"/>
        <v>0</v>
      </c>
      <c r="Y110" s="76">
        <f t="shared" si="34"/>
        <v>0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88"/>
      <c r="H111" s="25"/>
      <c r="I111" s="16"/>
      <c r="J111" s="15"/>
      <c r="K111" s="110"/>
      <c r="L111" s="87"/>
      <c r="M111" s="16"/>
      <c r="N111" s="15"/>
      <c r="O111" s="110"/>
      <c r="P111" s="87"/>
      <c r="Q111" s="16"/>
      <c r="R111" s="15"/>
      <c r="S111" s="110"/>
      <c r="T111" s="25"/>
      <c r="U111" s="600"/>
      <c r="V111" s="12"/>
      <c r="W111" s="1058">
        <f t="shared" si="33"/>
        <v>0</v>
      </c>
      <c r="X111" s="208">
        <f t="shared" si="33"/>
        <v>0</v>
      </c>
      <c r="Y111" s="75">
        <f t="shared" si="34"/>
        <v>0</v>
      </c>
    </row>
    <row r="112" spans="2:26" ht="15" customHeight="1" x14ac:dyDescent="0.2">
      <c r="B112" s="63" t="s">
        <v>36</v>
      </c>
      <c r="C112" s="22"/>
      <c r="D112" s="87"/>
      <c r="E112" s="16"/>
      <c r="F112" s="23"/>
      <c r="G112" s="22"/>
      <c r="H112" s="25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599"/>
      <c r="V112" s="12"/>
      <c r="W112" s="174">
        <f t="shared" si="33"/>
        <v>0</v>
      </c>
      <c r="X112" s="207">
        <f t="shared" si="33"/>
        <v>0</v>
      </c>
      <c r="Y112" s="74">
        <f t="shared" si="34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93"/>
      <c r="H113" s="25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601"/>
      <c r="V113" s="12"/>
      <c r="W113" s="178">
        <f t="shared" si="33"/>
        <v>0</v>
      </c>
      <c r="X113" s="209">
        <f t="shared" si="33"/>
        <v>0</v>
      </c>
      <c r="Y113" s="76">
        <f t="shared" si="34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32"/>
      <c r="G114" s="88"/>
      <c r="H114" s="90"/>
      <c r="I114" s="30"/>
      <c r="J114" s="31"/>
      <c r="K114" s="112"/>
      <c r="L114" s="89"/>
      <c r="M114" s="30"/>
      <c r="N114" s="31"/>
      <c r="O114" s="112"/>
      <c r="P114" s="89"/>
      <c r="Q114" s="30"/>
      <c r="R114" s="31"/>
      <c r="S114" s="112"/>
      <c r="T114" s="90"/>
      <c r="U114" s="599"/>
      <c r="V114" s="12"/>
      <c r="W114" s="174">
        <f t="shared" si="33"/>
        <v>0</v>
      </c>
      <c r="X114" s="207">
        <f t="shared" si="33"/>
        <v>0</v>
      </c>
      <c r="Y114" s="74">
        <f t="shared" si="34"/>
        <v>0</v>
      </c>
    </row>
    <row r="115" spans="2:25" ht="15" customHeight="1" x14ac:dyDescent="0.2">
      <c r="B115" s="63" t="s">
        <v>39</v>
      </c>
      <c r="C115" s="22"/>
      <c r="D115" s="87"/>
      <c r="E115" s="16"/>
      <c r="F115" s="23"/>
      <c r="G115" s="22"/>
      <c r="H115" s="25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599"/>
      <c r="V115" s="12"/>
      <c r="W115" s="174">
        <f t="shared" si="33"/>
        <v>0</v>
      </c>
      <c r="X115" s="207">
        <f t="shared" si="33"/>
        <v>0</v>
      </c>
      <c r="Y115" s="74">
        <f t="shared" si="34"/>
        <v>0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98"/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599"/>
      <c r="V116" s="12"/>
      <c r="W116" s="199">
        <f t="shared" si="33"/>
        <v>0</v>
      </c>
      <c r="X116" s="210">
        <f t="shared" si="33"/>
        <v>0</v>
      </c>
      <c r="Y116" s="77">
        <f t="shared" si="34"/>
        <v>0</v>
      </c>
    </row>
    <row r="117" spans="2:25" ht="15" customHeight="1" thickBot="1" x14ac:dyDescent="0.25">
      <c r="B117" s="66" t="s">
        <v>29</v>
      </c>
      <c r="C117" s="135">
        <f>SUM(C105:C116)</f>
        <v>0</v>
      </c>
      <c r="D117" s="137">
        <f t="shared" ref="D117:T117" si="35">SUM(D105:D116)</f>
        <v>0</v>
      </c>
      <c r="E117" s="154">
        <f t="shared" si="35"/>
        <v>0</v>
      </c>
      <c r="F117" s="156">
        <f t="shared" si="35"/>
        <v>0</v>
      </c>
      <c r="G117" s="135">
        <f t="shared" si="35"/>
        <v>0</v>
      </c>
      <c r="H117" s="137">
        <f t="shared" si="35"/>
        <v>0</v>
      </c>
      <c r="I117" s="154">
        <f t="shared" si="35"/>
        <v>0</v>
      </c>
      <c r="J117" s="156">
        <f t="shared" si="35"/>
        <v>0</v>
      </c>
      <c r="K117" s="154">
        <f t="shared" si="35"/>
        <v>0</v>
      </c>
      <c r="L117" s="156">
        <f t="shared" si="35"/>
        <v>0</v>
      </c>
      <c r="M117" s="154">
        <f t="shared" si="35"/>
        <v>0</v>
      </c>
      <c r="N117" s="156">
        <f t="shared" si="35"/>
        <v>0</v>
      </c>
      <c r="O117" s="154">
        <f t="shared" si="35"/>
        <v>0</v>
      </c>
      <c r="P117" s="156">
        <f t="shared" si="35"/>
        <v>0</v>
      </c>
      <c r="Q117" s="154">
        <f t="shared" si="35"/>
        <v>0</v>
      </c>
      <c r="R117" s="156">
        <f t="shared" si="35"/>
        <v>0</v>
      </c>
      <c r="S117" s="154">
        <f t="shared" si="35"/>
        <v>0</v>
      </c>
      <c r="T117" s="156">
        <f t="shared" si="35"/>
        <v>0</v>
      </c>
      <c r="U117" s="647">
        <f>SUM(U105:U116)</f>
        <v>0</v>
      </c>
      <c r="V117" s="12"/>
      <c r="W117" s="55">
        <f t="shared" si="33"/>
        <v>0</v>
      </c>
      <c r="X117" s="56">
        <f t="shared" si="33"/>
        <v>0</v>
      </c>
      <c r="Y117" s="57">
        <f t="shared" si="34"/>
        <v>0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6">D105</f>
        <v>0</v>
      </c>
      <c r="E118" s="447">
        <f t="shared" si="36"/>
        <v>0</v>
      </c>
      <c r="F118" s="467">
        <f t="shared" si="36"/>
        <v>0</v>
      </c>
      <c r="G118" s="447">
        <f t="shared" si="36"/>
        <v>0</v>
      </c>
      <c r="H118" s="467">
        <f t="shared" si="36"/>
        <v>0</v>
      </c>
      <c r="I118" s="447">
        <f t="shared" si="36"/>
        <v>0</v>
      </c>
      <c r="J118" s="467">
        <f t="shared" si="36"/>
        <v>0</v>
      </c>
      <c r="K118" s="447">
        <f t="shared" si="36"/>
        <v>0</v>
      </c>
      <c r="L118" s="467">
        <f t="shared" si="36"/>
        <v>0</v>
      </c>
      <c r="M118" s="447">
        <f t="shared" si="36"/>
        <v>0</v>
      </c>
      <c r="N118" s="467">
        <f t="shared" si="36"/>
        <v>0</v>
      </c>
      <c r="O118" s="447">
        <f t="shared" si="36"/>
        <v>0</v>
      </c>
      <c r="P118" s="467">
        <f t="shared" si="36"/>
        <v>0</v>
      </c>
      <c r="Q118" s="447">
        <f t="shared" si="36"/>
        <v>0</v>
      </c>
      <c r="R118" s="467">
        <f t="shared" si="36"/>
        <v>0</v>
      </c>
      <c r="S118" s="447">
        <f t="shared" si="36"/>
        <v>0</v>
      </c>
      <c r="T118" s="467">
        <f t="shared" si="36"/>
        <v>0</v>
      </c>
      <c r="U118" s="1"/>
      <c r="W118" s="447">
        <f>W105</f>
        <v>0</v>
      </c>
      <c r="X118" s="449">
        <f>X105</f>
        <v>0</v>
      </c>
      <c r="Y118" s="456">
        <f>Y105</f>
        <v>0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7">D106+D118</f>
        <v>0</v>
      </c>
      <c r="E119" s="461">
        <f t="shared" si="37"/>
        <v>0</v>
      </c>
      <c r="F119" s="468">
        <f t="shared" si="37"/>
        <v>0</v>
      </c>
      <c r="G119" s="461">
        <f t="shared" si="37"/>
        <v>0</v>
      </c>
      <c r="H119" s="468">
        <f t="shared" si="37"/>
        <v>0</v>
      </c>
      <c r="I119" s="461">
        <f t="shared" si="37"/>
        <v>0</v>
      </c>
      <c r="J119" s="468">
        <f t="shared" si="37"/>
        <v>0</v>
      </c>
      <c r="K119" s="461">
        <f t="shared" si="37"/>
        <v>0</v>
      </c>
      <c r="L119" s="468">
        <f t="shared" si="37"/>
        <v>0</v>
      </c>
      <c r="M119" s="461">
        <f t="shared" si="37"/>
        <v>0</v>
      </c>
      <c r="N119" s="468">
        <f t="shared" si="37"/>
        <v>0</v>
      </c>
      <c r="O119" s="461">
        <f t="shared" si="37"/>
        <v>0</v>
      </c>
      <c r="P119" s="468">
        <f t="shared" si="37"/>
        <v>0</v>
      </c>
      <c r="Q119" s="461">
        <f t="shared" si="37"/>
        <v>0</v>
      </c>
      <c r="R119" s="468">
        <f t="shared" si="37"/>
        <v>0</v>
      </c>
      <c r="S119" s="461">
        <f t="shared" si="37"/>
        <v>0</v>
      </c>
      <c r="T119" s="468">
        <f t="shared" si="37"/>
        <v>0</v>
      </c>
      <c r="U119" s="1"/>
      <c r="W119" s="461">
        <f t="shared" ref="W119:Y129" si="38">W106+W118</f>
        <v>0</v>
      </c>
      <c r="X119" s="450">
        <f t="shared" si="38"/>
        <v>0</v>
      </c>
      <c r="Y119" s="457">
        <f t="shared" si="38"/>
        <v>0</v>
      </c>
    </row>
    <row r="120" spans="2:25" ht="15" hidden="1" customHeight="1" x14ac:dyDescent="0.2">
      <c r="B120" s="443" t="s">
        <v>58</v>
      </c>
      <c r="C120" s="462">
        <f t="shared" ref="C120:C129" si="39">C107+C119</f>
        <v>0</v>
      </c>
      <c r="D120" s="469">
        <f t="shared" si="37"/>
        <v>0</v>
      </c>
      <c r="E120" s="462">
        <f t="shared" si="37"/>
        <v>0</v>
      </c>
      <c r="F120" s="469">
        <f t="shared" si="37"/>
        <v>0</v>
      </c>
      <c r="G120" s="462">
        <f t="shared" si="37"/>
        <v>0</v>
      </c>
      <c r="H120" s="469">
        <f t="shared" si="37"/>
        <v>0</v>
      </c>
      <c r="I120" s="462">
        <f t="shared" si="37"/>
        <v>0</v>
      </c>
      <c r="J120" s="469">
        <f t="shared" si="37"/>
        <v>0</v>
      </c>
      <c r="K120" s="462">
        <f t="shared" si="37"/>
        <v>0</v>
      </c>
      <c r="L120" s="469">
        <f t="shared" si="37"/>
        <v>0</v>
      </c>
      <c r="M120" s="462">
        <f t="shared" si="37"/>
        <v>0</v>
      </c>
      <c r="N120" s="469">
        <f t="shared" si="37"/>
        <v>0</v>
      </c>
      <c r="O120" s="462">
        <f t="shared" si="37"/>
        <v>0</v>
      </c>
      <c r="P120" s="469">
        <f t="shared" si="37"/>
        <v>0</v>
      </c>
      <c r="Q120" s="462">
        <f t="shared" si="37"/>
        <v>0</v>
      </c>
      <c r="R120" s="469">
        <f t="shared" si="37"/>
        <v>0</v>
      </c>
      <c r="S120" s="462">
        <f t="shared" si="37"/>
        <v>0</v>
      </c>
      <c r="T120" s="469">
        <f t="shared" si="37"/>
        <v>0</v>
      </c>
      <c r="U120" s="1"/>
      <c r="W120" s="462">
        <f t="shared" si="38"/>
        <v>0</v>
      </c>
      <c r="X120" s="452">
        <f t="shared" si="38"/>
        <v>0</v>
      </c>
      <c r="Y120" s="458">
        <f t="shared" si="38"/>
        <v>0</v>
      </c>
    </row>
    <row r="121" spans="2:25" ht="15" hidden="1" customHeight="1" x14ac:dyDescent="0.2">
      <c r="B121" s="444" t="s">
        <v>32</v>
      </c>
      <c r="C121" s="461">
        <f t="shared" si="39"/>
        <v>0</v>
      </c>
      <c r="D121" s="468">
        <f t="shared" si="37"/>
        <v>0</v>
      </c>
      <c r="E121" s="461">
        <f t="shared" si="37"/>
        <v>0</v>
      </c>
      <c r="F121" s="468">
        <f t="shared" si="37"/>
        <v>0</v>
      </c>
      <c r="G121" s="461">
        <f t="shared" si="37"/>
        <v>0</v>
      </c>
      <c r="H121" s="468">
        <f t="shared" si="37"/>
        <v>0</v>
      </c>
      <c r="I121" s="461">
        <f t="shared" si="37"/>
        <v>0</v>
      </c>
      <c r="J121" s="468">
        <f t="shared" si="37"/>
        <v>0</v>
      </c>
      <c r="K121" s="461">
        <f t="shared" si="37"/>
        <v>0</v>
      </c>
      <c r="L121" s="468">
        <f t="shared" si="37"/>
        <v>0</v>
      </c>
      <c r="M121" s="461">
        <f t="shared" si="37"/>
        <v>0</v>
      </c>
      <c r="N121" s="468">
        <f t="shared" si="37"/>
        <v>0</v>
      </c>
      <c r="O121" s="461">
        <f t="shared" si="37"/>
        <v>0</v>
      </c>
      <c r="P121" s="468">
        <f t="shared" si="37"/>
        <v>0</v>
      </c>
      <c r="Q121" s="461">
        <f t="shared" si="37"/>
        <v>0</v>
      </c>
      <c r="R121" s="468">
        <f t="shared" si="37"/>
        <v>0</v>
      </c>
      <c r="S121" s="461">
        <f t="shared" si="37"/>
        <v>0</v>
      </c>
      <c r="T121" s="468">
        <f t="shared" si="37"/>
        <v>0</v>
      </c>
      <c r="U121" s="1"/>
      <c r="W121" s="461">
        <f t="shared" si="38"/>
        <v>0</v>
      </c>
      <c r="X121" s="450">
        <f t="shared" si="38"/>
        <v>0</v>
      </c>
      <c r="Y121" s="457">
        <f t="shared" si="38"/>
        <v>0</v>
      </c>
    </row>
    <row r="122" spans="2:25" ht="15" hidden="1" customHeight="1" x14ac:dyDescent="0.2">
      <c r="B122" s="443" t="s">
        <v>33</v>
      </c>
      <c r="C122" s="461">
        <f t="shared" si="39"/>
        <v>0</v>
      </c>
      <c r="D122" s="468">
        <f t="shared" si="37"/>
        <v>0</v>
      </c>
      <c r="E122" s="461">
        <f t="shared" si="37"/>
        <v>0</v>
      </c>
      <c r="F122" s="468">
        <f t="shared" si="37"/>
        <v>0</v>
      </c>
      <c r="G122" s="461">
        <f t="shared" si="37"/>
        <v>0</v>
      </c>
      <c r="H122" s="468">
        <f t="shared" si="37"/>
        <v>0</v>
      </c>
      <c r="I122" s="461">
        <f t="shared" si="37"/>
        <v>0</v>
      </c>
      <c r="J122" s="468">
        <f t="shared" si="37"/>
        <v>0</v>
      </c>
      <c r="K122" s="461">
        <f t="shared" si="37"/>
        <v>0</v>
      </c>
      <c r="L122" s="468">
        <f t="shared" si="37"/>
        <v>0</v>
      </c>
      <c r="M122" s="461">
        <f t="shared" si="37"/>
        <v>0</v>
      </c>
      <c r="N122" s="468">
        <f t="shared" si="37"/>
        <v>0</v>
      </c>
      <c r="O122" s="461">
        <f t="shared" si="37"/>
        <v>0</v>
      </c>
      <c r="P122" s="468">
        <f t="shared" si="37"/>
        <v>0</v>
      </c>
      <c r="Q122" s="461">
        <f t="shared" si="37"/>
        <v>0</v>
      </c>
      <c r="R122" s="468">
        <f t="shared" si="37"/>
        <v>0</v>
      </c>
      <c r="S122" s="461">
        <f t="shared" si="37"/>
        <v>0</v>
      </c>
      <c r="T122" s="468">
        <f t="shared" si="37"/>
        <v>0</v>
      </c>
      <c r="U122" s="1"/>
      <c r="W122" s="461">
        <f t="shared" si="38"/>
        <v>0</v>
      </c>
      <c r="X122" s="450">
        <f t="shared" si="38"/>
        <v>0</v>
      </c>
      <c r="Y122" s="457">
        <f t="shared" si="38"/>
        <v>0</v>
      </c>
    </row>
    <row r="123" spans="2:25" ht="15" hidden="1" customHeight="1" x14ac:dyDescent="0.2">
      <c r="B123" s="445" t="s">
        <v>34</v>
      </c>
      <c r="C123" s="461">
        <f t="shared" si="39"/>
        <v>0</v>
      </c>
      <c r="D123" s="468">
        <f t="shared" si="37"/>
        <v>0</v>
      </c>
      <c r="E123" s="461">
        <f t="shared" si="37"/>
        <v>0</v>
      </c>
      <c r="F123" s="468">
        <f t="shared" si="37"/>
        <v>0</v>
      </c>
      <c r="G123" s="461">
        <f t="shared" si="37"/>
        <v>0</v>
      </c>
      <c r="H123" s="468">
        <f t="shared" si="37"/>
        <v>0</v>
      </c>
      <c r="I123" s="461">
        <f t="shared" si="37"/>
        <v>0</v>
      </c>
      <c r="J123" s="468">
        <f t="shared" si="37"/>
        <v>0</v>
      </c>
      <c r="K123" s="461">
        <f t="shared" si="37"/>
        <v>0</v>
      </c>
      <c r="L123" s="468">
        <f t="shared" si="37"/>
        <v>0</v>
      </c>
      <c r="M123" s="461">
        <f t="shared" si="37"/>
        <v>0</v>
      </c>
      <c r="N123" s="468">
        <f t="shared" si="37"/>
        <v>0</v>
      </c>
      <c r="O123" s="461">
        <f t="shared" si="37"/>
        <v>0</v>
      </c>
      <c r="P123" s="468">
        <f t="shared" si="37"/>
        <v>0</v>
      </c>
      <c r="Q123" s="461">
        <f t="shared" si="37"/>
        <v>0</v>
      </c>
      <c r="R123" s="468">
        <f t="shared" si="37"/>
        <v>0</v>
      </c>
      <c r="S123" s="461">
        <f t="shared" si="37"/>
        <v>0</v>
      </c>
      <c r="T123" s="468">
        <f t="shared" si="37"/>
        <v>0</v>
      </c>
      <c r="U123" s="1"/>
      <c r="W123" s="461">
        <f t="shared" si="38"/>
        <v>0</v>
      </c>
      <c r="X123" s="450">
        <f t="shared" si="38"/>
        <v>0</v>
      </c>
      <c r="Y123" s="457">
        <f t="shared" si="38"/>
        <v>0</v>
      </c>
    </row>
    <row r="124" spans="2:25" ht="15" hidden="1" customHeight="1" x14ac:dyDescent="0.2">
      <c r="B124" s="443" t="s">
        <v>35</v>
      </c>
      <c r="C124" s="463">
        <f t="shared" si="39"/>
        <v>0</v>
      </c>
      <c r="D124" s="470">
        <f t="shared" si="37"/>
        <v>0</v>
      </c>
      <c r="E124" s="463">
        <f t="shared" si="37"/>
        <v>0</v>
      </c>
      <c r="F124" s="470">
        <f t="shared" si="37"/>
        <v>0</v>
      </c>
      <c r="G124" s="463">
        <f t="shared" si="37"/>
        <v>0</v>
      </c>
      <c r="H124" s="470">
        <f t="shared" si="37"/>
        <v>0</v>
      </c>
      <c r="I124" s="463">
        <f t="shared" si="37"/>
        <v>0</v>
      </c>
      <c r="J124" s="470">
        <f t="shared" si="37"/>
        <v>0</v>
      </c>
      <c r="K124" s="463">
        <f t="shared" si="37"/>
        <v>0</v>
      </c>
      <c r="L124" s="470">
        <f t="shared" si="37"/>
        <v>0</v>
      </c>
      <c r="M124" s="463">
        <f t="shared" si="37"/>
        <v>0</v>
      </c>
      <c r="N124" s="470">
        <f t="shared" si="37"/>
        <v>0</v>
      </c>
      <c r="O124" s="463">
        <f t="shared" si="37"/>
        <v>0</v>
      </c>
      <c r="P124" s="470">
        <f t="shared" si="37"/>
        <v>0</v>
      </c>
      <c r="Q124" s="463">
        <f t="shared" si="37"/>
        <v>0</v>
      </c>
      <c r="R124" s="470">
        <f t="shared" si="37"/>
        <v>0</v>
      </c>
      <c r="S124" s="463">
        <f t="shared" si="37"/>
        <v>0</v>
      </c>
      <c r="T124" s="470">
        <f t="shared" si="37"/>
        <v>0</v>
      </c>
      <c r="U124" s="1"/>
      <c r="W124" s="463">
        <f t="shared" si="38"/>
        <v>0</v>
      </c>
      <c r="X124" s="454">
        <f t="shared" si="38"/>
        <v>0</v>
      </c>
      <c r="Y124" s="459">
        <f t="shared" si="38"/>
        <v>0</v>
      </c>
    </row>
    <row r="125" spans="2:25" ht="15" hidden="1" customHeight="1" x14ac:dyDescent="0.2">
      <c r="B125" s="443" t="s">
        <v>36</v>
      </c>
      <c r="C125" s="461">
        <f t="shared" si="39"/>
        <v>0</v>
      </c>
      <c r="D125" s="468">
        <f t="shared" si="37"/>
        <v>0</v>
      </c>
      <c r="E125" s="461">
        <f t="shared" si="37"/>
        <v>0</v>
      </c>
      <c r="F125" s="468">
        <f t="shared" si="37"/>
        <v>0</v>
      </c>
      <c r="G125" s="461">
        <f t="shared" si="37"/>
        <v>0</v>
      </c>
      <c r="H125" s="468">
        <f t="shared" si="37"/>
        <v>0</v>
      </c>
      <c r="I125" s="461">
        <f t="shared" si="37"/>
        <v>0</v>
      </c>
      <c r="J125" s="468">
        <f t="shared" si="37"/>
        <v>0</v>
      </c>
      <c r="K125" s="461">
        <f t="shared" si="37"/>
        <v>0</v>
      </c>
      <c r="L125" s="468">
        <f t="shared" si="37"/>
        <v>0</v>
      </c>
      <c r="M125" s="461">
        <f t="shared" si="37"/>
        <v>0</v>
      </c>
      <c r="N125" s="468">
        <f t="shared" si="37"/>
        <v>0</v>
      </c>
      <c r="O125" s="461">
        <f t="shared" si="37"/>
        <v>0</v>
      </c>
      <c r="P125" s="468">
        <f t="shared" si="37"/>
        <v>0</v>
      </c>
      <c r="Q125" s="461">
        <f t="shared" si="37"/>
        <v>0</v>
      </c>
      <c r="R125" s="468">
        <f t="shared" si="37"/>
        <v>0</v>
      </c>
      <c r="S125" s="461">
        <f t="shared" si="37"/>
        <v>0</v>
      </c>
      <c r="T125" s="468">
        <f t="shared" si="37"/>
        <v>0</v>
      </c>
      <c r="U125" s="1"/>
      <c r="W125" s="461">
        <f t="shared" si="38"/>
        <v>0</v>
      </c>
      <c r="X125" s="450">
        <f t="shared" si="38"/>
        <v>0</v>
      </c>
      <c r="Y125" s="457">
        <f t="shared" si="38"/>
        <v>0</v>
      </c>
    </row>
    <row r="126" spans="2:25" ht="15" hidden="1" customHeight="1" x14ac:dyDescent="0.2">
      <c r="B126" s="443" t="s">
        <v>37</v>
      </c>
      <c r="C126" s="462">
        <f t="shared" si="39"/>
        <v>0</v>
      </c>
      <c r="D126" s="469">
        <f t="shared" si="37"/>
        <v>0</v>
      </c>
      <c r="E126" s="462">
        <f t="shared" si="37"/>
        <v>0</v>
      </c>
      <c r="F126" s="469">
        <f t="shared" si="37"/>
        <v>0</v>
      </c>
      <c r="G126" s="462">
        <f t="shared" si="37"/>
        <v>0</v>
      </c>
      <c r="H126" s="469">
        <f t="shared" si="37"/>
        <v>0</v>
      </c>
      <c r="I126" s="462">
        <f t="shared" si="37"/>
        <v>0</v>
      </c>
      <c r="J126" s="469">
        <f t="shared" si="37"/>
        <v>0</v>
      </c>
      <c r="K126" s="462">
        <f t="shared" si="37"/>
        <v>0</v>
      </c>
      <c r="L126" s="469">
        <f t="shared" si="37"/>
        <v>0</v>
      </c>
      <c r="M126" s="462">
        <f t="shared" si="37"/>
        <v>0</v>
      </c>
      <c r="N126" s="469">
        <f t="shared" si="37"/>
        <v>0</v>
      </c>
      <c r="O126" s="462">
        <f t="shared" si="37"/>
        <v>0</v>
      </c>
      <c r="P126" s="469">
        <f t="shared" si="37"/>
        <v>0</v>
      </c>
      <c r="Q126" s="462">
        <f t="shared" si="37"/>
        <v>0</v>
      </c>
      <c r="R126" s="469">
        <f t="shared" si="37"/>
        <v>0</v>
      </c>
      <c r="S126" s="462">
        <f t="shared" si="37"/>
        <v>0</v>
      </c>
      <c r="T126" s="469">
        <f t="shared" si="37"/>
        <v>0</v>
      </c>
      <c r="U126" s="1"/>
      <c r="W126" s="462">
        <f t="shared" si="38"/>
        <v>0</v>
      </c>
      <c r="X126" s="452">
        <f t="shared" si="38"/>
        <v>0</v>
      </c>
      <c r="Y126" s="458">
        <f t="shared" si="38"/>
        <v>0</v>
      </c>
    </row>
    <row r="127" spans="2:25" ht="15" hidden="1" customHeight="1" x14ac:dyDescent="0.2">
      <c r="B127" s="444" t="s">
        <v>38</v>
      </c>
      <c r="C127" s="461">
        <f t="shared" si="39"/>
        <v>0</v>
      </c>
      <c r="D127" s="468">
        <f t="shared" si="37"/>
        <v>0</v>
      </c>
      <c r="E127" s="461">
        <f t="shared" si="37"/>
        <v>0</v>
      </c>
      <c r="F127" s="468">
        <f t="shared" si="37"/>
        <v>0</v>
      </c>
      <c r="G127" s="461">
        <f t="shared" si="37"/>
        <v>0</v>
      </c>
      <c r="H127" s="468">
        <f t="shared" si="37"/>
        <v>0</v>
      </c>
      <c r="I127" s="461">
        <f t="shared" si="37"/>
        <v>0</v>
      </c>
      <c r="J127" s="468">
        <f t="shared" si="37"/>
        <v>0</v>
      </c>
      <c r="K127" s="461">
        <f t="shared" si="37"/>
        <v>0</v>
      </c>
      <c r="L127" s="468">
        <f t="shared" si="37"/>
        <v>0</v>
      </c>
      <c r="M127" s="461">
        <f t="shared" si="37"/>
        <v>0</v>
      </c>
      <c r="N127" s="468">
        <f t="shared" si="37"/>
        <v>0</v>
      </c>
      <c r="O127" s="461">
        <f t="shared" si="37"/>
        <v>0</v>
      </c>
      <c r="P127" s="468">
        <f t="shared" si="37"/>
        <v>0</v>
      </c>
      <c r="Q127" s="461">
        <f t="shared" si="37"/>
        <v>0</v>
      </c>
      <c r="R127" s="468">
        <f t="shared" si="37"/>
        <v>0</v>
      </c>
      <c r="S127" s="461">
        <f t="shared" si="37"/>
        <v>0</v>
      </c>
      <c r="T127" s="468">
        <f t="shared" si="37"/>
        <v>0</v>
      </c>
      <c r="U127" s="1"/>
      <c r="W127" s="461">
        <f t="shared" si="38"/>
        <v>0</v>
      </c>
      <c r="X127" s="450">
        <f t="shared" si="38"/>
        <v>0</v>
      </c>
      <c r="Y127" s="457">
        <f t="shared" si="38"/>
        <v>0</v>
      </c>
    </row>
    <row r="128" spans="2:25" ht="15" hidden="1" customHeight="1" x14ac:dyDescent="0.2">
      <c r="B128" s="443" t="s">
        <v>39</v>
      </c>
      <c r="C128" s="461">
        <f t="shared" si="39"/>
        <v>0</v>
      </c>
      <c r="D128" s="468">
        <f t="shared" si="37"/>
        <v>0</v>
      </c>
      <c r="E128" s="461">
        <f t="shared" si="37"/>
        <v>0</v>
      </c>
      <c r="F128" s="468">
        <f t="shared" si="37"/>
        <v>0</v>
      </c>
      <c r="G128" s="461">
        <f t="shared" si="37"/>
        <v>0</v>
      </c>
      <c r="H128" s="468">
        <f t="shared" si="37"/>
        <v>0</v>
      </c>
      <c r="I128" s="461">
        <f t="shared" si="37"/>
        <v>0</v>
      </c>
      <c r="J128" s="468">
        <f t="shared" si="37"/>
        <v>0</v>
      </c>
      <c r="K128" s="461">
        <f t="shared" si="37"/>
        <v>0</v>
      </c>
      <c r="L128" s="468">
        <f t="shared" si="37"/>
        <v>0</v>
      </c>
      <c r="M128" s="461">
        <f t="shared" si="37"/>
        <v>0</v>
      </c>
      <c r="N128" s="468">
        <f t="shared" si="37"/>
        <v>0</v>
      </c>
      <c r="O128" s="461">
        <f t="shared" si="37"/>
        <v>0</v>
      </c>
      <c r="P128" s="468">
        <f t="shared" si="37"/>
        <v>0</v>
      </c>
      <c r="Q128" s="461">
        <f t="shared" si="37"/>
        <v>0</v>
      </c>
      <c r="R128" s="468">
        <f t="shared" si="37"/>
        <v>0</v>
      </c>
      <c r="S128" s="461">
        <f t="shared" si="37"/>
        <v>0</v>
      </c>
      <c r="T128" s="468">
        <f t="shared" si="37"/>
        <v>0</v>
      </c>
      <c r="U128" s="1"/>
      <c r="W128" s="461">
        <f t="shared" si="38"/>
        <v>0</v>
      </c>
      <c r="X128" s="450">
        <f t="shared" si="38"/>
        <v>0</v>
      </c>
      <c r="Y128" s="457">
        <f t="shared" si="38"/>
        <v>0</v>
      </c>
    </row>
    <row r="129" spans="2:25" ht="15" hidden="1" customHeight="1" thickBot="1" x14ac:dyDescent="0.25">
      <c r="B129" s="446" t="s">
        <v>40</v>
      </c>
      <c r="C129" s="464">
        <f t="shared" si="39"/>
        <v>0</v>
      </c>
      <c r="D129" s="471">
        <f t="shared" si="37"/>
        <v>0</v>
      </c>
      <c r="E129" s="464">
        <f t="shared" si="37"/>
        <v>0</v>
      </c>
      <c r="F129" s="471">
        <f t="shared" si="37"/>
        <v>0</v>
      </c>
      <c r="G129" s="464">
        <f t="shared" si="37"/>
        <v>0</v>
      </c>
      <c r="H129" s="471">
        <f t="shared" si="37"/>
        <v>0</v>
      </c>
      <c r="I129" s="464">
        <f t="shared" si="37"/>
        <v>0</v>
      </c>
      <c r="J129" s="471">
        <f t="shared" si="37"/>
        <v>0</v>
      </c>
      <c r="K129" s="464">
        <f t="shared" si="37"/>
        <v>0</v>
      </c>
      <c r="L129" s="471">
        <f t="shared" si="37"/>
        <v>0</v>
      </c>
      <c r="M129" s="464">
        <f t="shared" si="37"/>
        <v>0</v>
      </c>
      <c r="N129" s="471">
        <f t="shared" si="37"/>
        <v>0</v>
      </c>
      <c r="O129" s="464">
        <f t="shared" si="37"/>
        <v>0</v>
      </c>
      <c r="P129" s="471">
        <f t="shared" si="37"/>
        <v>0</v>
      </c>
      <c r="Q129" s="464">
        <f t="shared" si="37"/>
        <v>0</v>
      </c>
      <c r="R129" s="471">
        <f t="shared" si="37"/>
        <v>0</v>
      </c>
      <c r="S129" s="464">
        <f t="shared" si="37"/>
        <v>0</v>
      </c>
      <c r="T129" s="471">
        <f t="shared" si="37"/>
        <v>0</v>
      </c>
      <c r="U129" s="1"/>
      <c r="W129" s="464">
        <f t="shared" si="38"/>
        <v>0</v>
      </c>
      <c r="X129" s="465">
        <f t="shared" si="38"/>
        <v>0</v>
      </c>
      <c r="Y129" s="460">
        <f t="shared" si="38"/>
        <v>0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1057" t="str">
        <f ca="1">T7</f>
        <v>2018  ~  2019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574">
        <v>1</v>
      </c>
      <c r="F135" s="86"/>
      <c r="G135" s="1084">
        <v>1</v>
      </c>
      <c r="H135" s="36"/>
      <c r="I135" s="26"/>
      <c r="J135" s="27"/>
      <c r="K135" s="109"/>
      <c r="L135" s="85"/>
      <c r="M135" s="26"/>
      <c r="N135" s="27"/>
      <c r="O135" s="109"/>
      <c r="P135" s="85"/>
      <c r="Q135" s="26"/>
      <c r="R135" s="27"/>
      <c r="T135" s="148">
        <v>2</v>
      </c>
      <c r="U135" s="149"/>
      <c r="W135" s="172">
        <f>I135+K135+M135+O135+G135+E135+C135+Q135</f>
        <v>2</v>
      </c>
      <c r="X135" s="206">
        <f>J135+L135+N135+P135+H135+F135+D135+R135</f>
        <v>0</v>
      </c>
      <c r="Y135" s="68">
        <f>W135+X135</f>
        <v>2</v>
      </c>
    </row>
    <row r="136" spans="2:25" ht="15" customHeight="1" x14ac:dyDescent="0.2">
      <c r="B136" s="63" t="s">
        <v>31</v>
      </c>
      <c r="C136" s="22"/>
      <c r="D136" s="87"/>
      <c r="E136" s="16"/>
      <c r="F136" s="23"/>
      <c r="G136" s="22"/>
      <c r="H136" s="586">
        <v>1</v>
      </c>
      <c r="I136" s="16"/>
      <c r="J136" s="15"/>
      <c r="K136" s="110"/>
      <c r="L136" s="87"/>
      <c r="M136" s="16"/>
      <c r="N136" s="15"/>
      <c r="O136" s="110"/>
      <c r="P136" s="87"/>
      <c r="Q136" s="16"/>
      <c r="R136" s="580">
        <v>1</v>
      </c>
      <c r="T136" s="146">
        <v>1</v>
      </c>
      <c r="U136" s="147">
        <v>1</v>
      </c>
      <c r="W136" s="174">
        <f>I136+K136+M136+O136+G136+E136+C136+Q136</f>
        <v>0</v>
      </c>
      <c r="X136" s="207">
        <f>J136+L136+N136+P136+H136+F136+D136+R136</f>
        <v>2</v>
      </c>
      <c r="Y136" s="69">
        <f t="shared" ref="Y136:Y147" si="40">W136+X136</f>
        <v>2</v>
      </c>
    </row>
    <row r="137" spans="2:25" ht="15" customHeight="1" x14ac:dyDescent="0.2">
      <c r="B137" s="63" t="s">
        <v>58</v>
      </c>
      <c r="C137" s="22"/>
      <c r="D137" s="87"/>
      <c r="E137" s="16"/>
      <c r="F137" s="23"/>
      <c r="G137" s="22"/>
      <c r="H137" s="25"/>
      <c r="I137" s="16"/>
      <c r="J137" s="15"/>
      <c r="K137" s="110"/>
      <c r="L137" s="87"/>
      <c r="M137" s="16"/>
      <c r="N137" s="15"/>
      <c r="O137" s="110"/>
      <c r="P137" s="87"/>
      <c r="Q137" s="16"/>
      <c r="R137" s="15"/>
      <c r="T137" s="150"/>
      <c r="U137" s="151"/>
      <c r="W137" s="174">
        <f t="shared" ref="W137:X147" si="41">I137+K137+M137+O137+G137+E137+C137+Q137</f>
        <v>0</v>
      </c>
      <c r="X137" s="207">
        <f t="shared" si="41"/>
        <v>0</v>
      </c>
      <c r="Y137" s="69">
        <f t="shared" si="40"/>
        <v>0</v>
      </c>
    </row>
    <row r="138" spans="2:25" ht="15" customHeight="1" x14ac:dyDescent="0.25">
      <c r="B138" s="64" t="s">
        <v>32</v>
      </c>
      <c r="C138" s="88"/>
      <c r="D138" s="89"/>
      <c r="E138" s="30"/>
      <c r="F138" s="32"/>
      <c r="G138" s="651"/>
      <c r="H138" s="652"/>
      <c r="I138" s="30"/>
      <c r="J138" s="31"/>
      <c r="K138" s="112"/>
      <c r="L138" s="89"/>
      <c r="M138" s="30"/>
      <c r="N138" s="31"/>
      <c r="O138" s="112"/>
      <c r="P138" s="89"/>
      <c r="Q138" s="30"/>
      <c r="R138" s="31"/>
      <c r="T138" s="146"/>
      <c r="U138" s="147"/>
      <c r="W138" s="176">
        <f t="shared" si="41"/>
        <v>0</v>
      </c>
      <c r="X138" s="208">
        <f t="shared" si="41"/>
        <v>0</v>
      </c>
      <c r="Y138" s="70">
        <f t="shared" si="40"/>
        <v>0</v>
      </c>
    </row>
    <row r="139" spans="2:25" ht="15" customHeight="1" x14ac:dyDescent="0.25">
      <c r="B139" s="63" t="s">
        <v>33</v>
      </c>
      <c r="C139" s="91"/>
      <c r="D139" s="87"/>
      <c r="E139" s="92"/>
      <c r="F139" s="23"/>
      <c r="G139" s="22"/>
      <c r="H139" s="25"/>
      <c r="I139" s="16"/>
      <c r="J139" s="15"/>
      <c r="K139" s="111"/>
      <c r="L139" s="87"/>
      <c r="M139" s="16"/>
      <c r="N139" s="160"/>
      <c r="O139" s="111"/>
      <c r="P139" s="87"/>
      <c r="Q139" s="92"/>
      <c r="R139" s="15"/>
      <c r="T139" s="146"/>
      <c r="U139" s="147"/>
      <c r="W139" s="174">
        <f t="shared" si="41"/>
        <v>0</v>
      </c>
      <c r="X139" s="207">
        <f t="shared" si="41"/>
        <v>0</v>
      </c>
      <c r="Y139" s="69">
        <f t="shared" si="40"/>
        <v>0</v>
      </c>
    </row>
    <row r="140" spans="2:25" ht="15" customHeight="1" x14ac:dyDescent="0.25">
      <c r="B140" s="65" t="s">
        <v>34</v>
      </c>
      <c r="C140" s="93"/>
      <c r="D140" s="94"/>
      <c r="E140" s="33"/>
      <c r="F140" s="35"/>
      <c r="G140" s="93"/>
      <c r="H140" s="95"/>
      <c r="I140" s="33"/>
      <c r="J140" s="34"/>
      <c r="K140" s="108"/>
      <c r="L140" s="94"/>
      <c r="M140" s="33"/>
      <c r="N140" s="161"/>
      <c r="O140" s="108"/>
      <c r="P140" s="94"/>
      <c r="Q140" s="33"/>
      <c r="R140" s="34"/>
      <c r="T140" s="146"/>
      <c r="U140" s="147"/>
      <c r="W140" s="178">
        <f t="shared" si="41"/>
        <v>0</v>
      </c>
      <c r="X140" s="209">
        <f t="shared" si="41"/>
        <v>0</v>
      </c>
      <c r="Y140" s="71">
        <f t="shared" si="40"/>
        <v>0</v>
      </c>
    </row>
    <row r="141" spans="2:25" ht="15" customHeight="1" x14ac:dyDescent="0.25">
      <c r="B141" s="63" t="s">
        <v>35</v>
      </c>
      <c r="C141" s="22"/>
      <c r="D141" s="87"/>
      <c r="E141" s="16"/>
      <c r="F141" s="23"/>
      <c r="G141" s="22"/>
      <c r="H141" s="25"/>
      <c r="I141" s="16"/>
      <c r="J141" s="15"/>
      <c r="K141" s="110"/>
      <c r="L141" s="87"/>
      <c r="M141" s="16"/>
      <c r="N141" s="15"/>
      <c r="O141" s="110"/>
      <c r="P141" s="157"/>
      <c r="Q141" s="16"/>
      <c r="R141" s="15"/>
      <c r="T141" s="148"/>
      <c r="U141" s="149"/>
      <c r="W141" s="174">
        <f t="shared" si="41"/>
        <v>0</v>
      </c>
      <c r="X141" s="207">
        <f t="shared" si="41"/>
        <v>0</v>
      </c>
      <c r="Y141" s="70">
        <f t="shared" si="40"/>
        <v>0</v>
      </c>
    </row>
    <row r="142" spans="2:25" ht="15" customHeight="1" x14ac:dyDescent="0.25">
      <c r="B142" s="63" t="s">
        <v>36</v>
      </c>
      <c r="C142" s="91"/>
      <c r="D142" s="87"/>
      <c r="E142" s="92"/>
      <c r="F142" s="23"/>
      <c r="G142" s="22"/>
      <c r="H142" s="25"/>
      <c r="I142" s="16"/>
      <c r="J142" s="15"/>
      <c r="K142" s="110"/>
      <c r="L142" s="87"/>
      <c r="M142" s="92"/>
      <c r="N142" s="15"/>
      <c r="O142" s="110"/>
      <c r="P142" s="87"/>
      <c r="Q142" s="16"/>
      <c r="R142" s="15"/>
      <c r="T142" s="146"/>
      <c r="U142" s="147"/>
      <c r="W142" s="174">
        <f t="shared" si="41"/>
        <v>0</v>
      </c>
      <c r="X142" s="207">
        <f t="shared" si="41"/>
        <v>0</v>
      </c>
      <c r="Y142" s="69">
        <f t="shared" si="40"/>
        <v>0</v>
      </c>
    </row>
    <row r="143" spans="2:25" ht="15" customHeight="1" x14ac:dyDescent="0.2">
      <c r="B143" s="63" t="s">
        <v>37</v>
      </c>
      <c r="C143" s="22"/>
      <c r="D143" s="87"/>
      <c r="E143" s="16"/>
      <c r="F143" s="23"/>
      <c r="G143" s="22"/>
      <c r="H143" s="25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T143" s="150"/>
      <c r="U143" s="151"/>
      <c r="W143" s="178">
        <f t="shared" si="41"/>
        <v>0</v>
      </c>
      <c r="X143" s="209">
        <f t="shared" si="41"/>
        <v>0</v>
      </c>
      <c r="Y143" s="71">
        <f t="shared" si="40"/>
        <v>0</v>
      </c>
    </row>
    <row r="144" spans="2:25" ht="15" customHeight="1" x14ac:dyDescent="0.2">
      <c r="B144" s="64" t="s">
        <v>38</v>
      </c>
      <c r="C144" s="88"/>
      <c r="D144" s="89"/>
      <c r="E144" s="30"/>
      <c r="F144" s="32"/>
      <c r="G144" s="88"/>
      <c r="H144" s="90"/>
      <c r="I144" s="30"/>
      <c r="J144" s="31"/>
      <c r="K144" s="112"/>
      <c r="L144" s="89"/>
      <c r="M144" s="30"/>
      <c r="N144" s="31"/>
      <c r="O144" s="112"/>
      <c r="P144" s="89"/>
      <c r="Q144" s="30"/>
      <c r="R144" s="31"/>
      <c r="T144" s="146"/>
      <c r="U144" s="147"/>
      <c r="W144" s="174">
        <f t="shared" si="41"/>
        <v>0</v>
      </c>
      <c r="X144" s="207">
        <f t="shared" si="41"/>
        <v>0</v>
      </c>
      <c r="Y144" s="69">
        <f t="shared" si="40"/>
        <v>0</v>
      </c>
    </row>
    <row r="145" spans="2:25" ht="15" customHeight="1" x14ac:dyDescent="0.2">
      <c r="B145" s="63" t="s">
        <v>39</v>
      </c>
      <c r="C145" s="22"/>
      <c r="D145" s="87"/>
      <c r="E145" s="16"/>
      <c r="F145" s="23"/>
      <c r="G145" s="16"/>
      <c r="H145" s="15"/>
      <c r="I145" s="16"/>
      <c r="J145" s="15"/>
      <c r="K145" s="110"/>
      <c r="L145" s="87"/>
      <c r="M145" s="16"/>
      <c r="N145" s="15"/>
      <c r="O145" s="110"/>
      <c r="P145" s="87"/>
      <c r="Q145" s="16"/>
      <c r="R145" s="15"/>
      <c r="T145" s="146"/>
      <c r="U145" s="147"/>
      <c r="W145" s="174">
        <f t="shared" si="41"/>
        <v>0</v>
      </c>
      <c r="X145" s="207">
        <f t="shared" si="41"/>
        <v>0</v>
      </c>
      <c r="Y145" s="69">
        <f t="shared" si="40"/>
        <v>0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98"/>
      <c r="G146" s="96"/>
      <c r="H146" s="29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T146" s="146"/>
      <c r="U146" s="147"/>
      <c r="W146" s="199">
        <f t="shared" si="41"/>
        <v>0</v>
      </c>
      <c r="X146" s="210">
        <f t="shared" si="41"/>
        <v>0</v>
      </c>
      <c r="Y146" s="72">
        <f t="shared" si="40"/>
        <v>0</v>
      </c>
    </row>
    <row r="147" spans="2:25" s="2" customFormat="1" ht="15" customHeight="1" thickBot="1" x14ac:dyDescent="0.25">
      <c r="B147" s="66" t="s">
        <v>29</v>
      </c>
      <c r="C147" s="83">
        <f>SUM(C135:C146)</f>
        <v>0</v>
      </c>
      <c r="D147" s="82">
        <f t="shared" ref="D147:R147" si="42">SUM(D135:D146)</f>
        <v>0</v>
      </c>
      <c r="E147" s="83">
        <f>SUM(E135:E146)</f>
        <v>1</v>
      </c>
      <c r="F147" s="82">
        <f t="shared" si="42"/>
        <v>0</v>
      </c>
      <c r="G147" s="83">
        <f t="shared" si="42"/>
        <v>1</v>
      </c>
      <c r="H147" s="82">
        <f t="shared" si="42"/>
        <v>1</v>
      </c>
      <c r="I147" s="83">
        <f t="shared" si="42"/>
        <v>0</v>
      </c>
      <c r="J147" s="82">
        <f t="shared" si="42"/>
        <v>0</v>
      </c>
      <c r="K147" s="83">
        <f t="shared" si="42"/>
        <v>0</v>
      </c>
      <c r="L147" s="82">
        <f t="shared" si="42"/>
        <v>0</v>
      </c>
      <c r="M147" s="83">
        <f t="shared" si="42"/>
        <v>0</v>
      </c>
      <c r="N147" s="82">
        <f t="shared" si="42"/>
        <v>0</v>
      </c>
      <c r="O147" s="83">
        <f t="shared" si="42"/>
        <v>0</v>
      </c>
      <c r="P147" s="82">
        <f t="shared" si="42"/>
        <v>0</v>
      </c>
      <c r="Q147" s="83">
        <f t="shared" si="42"/>
        <v>0</v>
      </c>
      <c r="R147" s="82">
        <f t="shared" si="42"/>
        <v>1</v>
      </c>
      <c r="T147" s="59">
        <f>SUM(T135:T146)</f>
        <v>3</v>
      </c>
      <c r="U147" s="56">
        <f>SUM(U135:U146)</f>
        <v>1</v>
      </c>
      <c r="V147" s="14"/>
      <c r="W147" s="55">
        <f t="shared" si="41"/>
        <v>2</v>
      </c>
      <c r="X147" s="56">
        <f t="shared" si="41"/>
        <v>2</v>
      </c>
      <c r="Y147" s="57">
        <f t="shared" si="40"/>
        <v>4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43">D135</f>
        <v>0</v>
      </c>
      <c r="E148" s="447">
        <f t="shared" si="43"/>
        <v>1</v>
      </c>
      <c r="F148" s="467">
        <f t="shared" si="43"/>
        <v>0</v>
      </c>
      <c r="G148" s="447">
        <f t="shared" si="43"/>
        <v>1</v>
      </c>
      <c r="H148" s="467">
        <f t="shared" si="43"/>
        <v>0</v>
      </c>
      <c r="I148" s="447">
        <f t="shared" si="43"/>
        <v>0</v>
      </c>
      <c r="J148" s="467">
        <f t="shared" si="43"/>
        <v>0</v>
      </c>
      <c r="K148" s="447">
        <f t="shared" si="43"/>
        <v>0</v>
      </c>
      <c r="L148" s="467">
        <f t="shared" si="43"/>
        <v>0</v>
      </c>
      <c r="M148" s="447">
        <f t="shared" si="43"/>
        <v>0</v>
      </c>
      <c r="N148" s="467">
        <f t="shared" si="43"/>
        <v>0</v>
      </c>
      <c r="O148" s="447">
        <f t="shared" si="43"/>
        <v>0</v>
      </c>
      <c r="P148" s="467">
        <f t="shared" si="43"/>
        <v>0</v>
      </c>
      <c r="Q148" s="447">
        <f>Q135</f>
        <v>0</v>
      </c>
      <c r="R148" s="467">
        <f>R135</f>
        <v>0</v>
      </c>
      <c r="S148" s="482"/>
      <c r="T148" s="483">
        <f>T135</f>
        <v>2</v>
      </c>
      <c r="U148" s="476">
        <f>U135</f>
        <v>0</v>
      </c>
      <c r="V148" s="14"/>
      <c r="W148" s="447">
        <f>W135</f>
        <v>2</v>
      </c>
      <c r="X148" s="449">
        <f>X135</f>
        <v>0</v>
      </c>
      <c r="Y148" s="456">
        <f>Y135</f>
        <v>2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4">D136+D148</f>
        <v>0</v>
      </c>
      <c r="E149" s="461">
        <f t="shared" si="44"/>
        <v>1</v>
      </c>
      <c r="F149" s="468">
        <f t="shared" si="44"/>
        <v>0</v>
      </c>
      <c r="G149" s="461">
        <f t="shared" si="44"/>
        <v>1</v>
      </c>
      <c r="H149" s="468">
        <f t="shared" si="44"/>
        <v>1</v>
      </c>
      <c r="I149" s="461">
        <f t="shared" si="44"/>
        <v>0</v>
      </c>
      <c r="J149" s="468">
        <f t="shared" si="44"/>
        <v>0</v>
      </c>
      <c r="K149" s="461">
        <f t="shared" si="44"/>
        <v>0</v>
      </c>
      <c r="L149" s="468">
        <f t="shared" si="44"/>
        <v>0</v>
      </c>
      <c r="M149" s="461">
        <f t="shared" si="44"/>
        <v>0</v>
      </c>
      <c r="N149" s="468">
        <f t="shared" si="44"/>
        <v>0</v>
      </c>
      <c r="O149" s="461">
        <f t="shared" si="44"/>
        <v>0</v>
      </c>
      <c r="P149" s="468">
        <f t="shared" si="44"/>
        <v>0</v>
      </c>
      <c r="Q149" s="461">
        <f t="shared" si="44"/>
        <v>0</v>
      </c>
      <c r="R149" s="468">
        <f t="shared" si="44"/>
        <v>1</v>
      </c>
      <c r="S149" s="482"/>
      <c r="T149" s="484">
        <f t="shared" ref="T149:U159" si="45">T136+T148</f>
        <v>3</v>
      </c>
      <c r="U149" s="477">
        <f t="shared" si="45"/>
        <v>1</v>
      </c>
      <c r="V149" s="14"/>
      <c r="W149" s="461">
        <f t="shared" ref="W149:Y159" si="46">W136+W148</f>
        <v>2</v>
      </c>
      <c r="X149" s="450">
        <f t="shared" si="46"/>
        <v>2</v>
      </c>
      <c r="Y149" s="457">
        <f t="shared" si="46"/>
        <v>4</v>
      </c>
    </row>
    <row r="150" spans="2:25" ht="15" hidden="1" customHeight="1" x14ac:dyDescent="0.2">
      <c r="B150" s="443" t="s">
        <v>58</v>
      </c>
      <c r="C150" s="462">
        <f t="shared" ref="C150:C159" si="47">C137+C149</f>
        <v>0</v>
      </c>
      <c r="D150" s="469">
        <f t="shared" si="44"/>
        <v>0</v>
      </c>
      <c r="E150" s="462">
        <f t="shared" si="44"/>
        <v>1</v>
      </c>
      <c r="F150" s="469">
        <f t="shared" si="44"/>
        <v>0</v>
      </c>
      <c r="G150" s="462">
        <f t="shared" si="44"/>
        <v>1</v>
      </c>
      <c r="H150" s="469">
        <f t="shared" si="44"/>
        <v>1</v>
      </c>
      <c r="I150" s="462">
        <f t="shared" si="44"/>
        <v>0</v>
      </c>
      <c r="J150" s="469">
        <f t="shared" si="44"/>
        <v>0</v>
      </c>
      <c r="K150" s="462">
        <f t="shared" si="44"/>
        <v>0</v>
      </c>
      <c r="L150" s="469">
        <f t="shared" si="44"/>
        <v>0</v>
      </c>
      <c r="M150" s="462">
        <f t="shared" si="44"/>
        <v>0</v>
      </c>
      <c r="N150" s="469">
        <f t="shared" si="44"/>
        <v>0</v>
      </c>
      <c r="O150" s="462">
        <f t="shared" si="44"/>
        <v>0</v>
      </c>
      <c r="P150" s="469">
        <f t="shared" si="44"/>
        <v>0</v>
      </c>
      <c r="Q150" s="462">
        <f t="shared" si="44"/>
        <v>0</v>
      </c>
      <c r="R150" s="469">
        <f t="shared" si="44"/>
        <v>1</v>
      </c>
      <c r="S150" s="482"/>
      <c r="T150" s="485">
        <f t="shared" si="45"/>
        <v>3</v>
      </c>
      <c r="U150" s="478">
        <f t="shared" si="45"/>
        <v>1</v>
      </c>
      <c r="V150" s="14"/>
      <c r="W150" s="462">
        <f t="shared" si="46"/>
        <v>2</v>
      </c>
      <c r="X150" s="452">
        <f t="shared" si="46"/>
        <v>2</v>
      </c>
      <c r="Y150" s="458">
        <f t="shared" si="46"/>
        <v>4</v>
      </c>
    </row>
    <row r="151" spans="2:25" ht="15" hidden="1" customHeight="1" x14ac:dyDescent="0.2">
      <c r="B151" s="444" t="s">
        <v>32</v>
      </c>
      <c r="C151" s="461">
        <f t="shared" si="47"/>
        <v>0</v>
      </c>
      <c r="D151" s="468">
        <f t="shared" si="44"/>
        <v>0</v>
      </c>
      <c r="E151" s="461">
        <f t="shared" si="44"/>
        <v>1</v>
      </c>
      <c r="F151" s="468">
        <f t="shared" si="44"/>
        <v>0</v>
      </c>
      <c r="G151" s="461">
        <f t="shared" si="44"/>
        <v>1</v>
      </c>
      <c r="H151" s="468">
        <f t="shared" si="44"/>
        <v>1</v>
      </c>
      <c r="I151" s="461">
        <f t="shared" si="44"/>
        <v>0</v>
      </c>
      <c r="J151" s="468">
        <f t="shared" si="44"/>
        <v>0</v>
      </c>
      <c r="K151" s="461">
        <f t="shared" si="44"/>
        <v>0</v>
      </c>
      <c r="L151" s="468">
        <f t="shared" si="44"/>
        <v>0</v>
      </c>
      <c r="M151" s="461">
        <f t="shared" si="44"/>
        <v>0</v>
      </c>
      <c r="N151" s="468">
        <f t="shared" si="44"/>
        <v>0</v>
      </c>
      <c r="O151" s="461">
        <f t="shared" si="44"/>
        <v>0</v>
      </c>
      <c r="P151" s="468">
        <f t="shared" si="44"/>
        <v>0</v>
      </c>
      <c r="Q151" s="461">
        <f t="shared" si="44"/>
        <v>0</v>
      </c>
      <c r="R151" s="468">
        <f t="shared" si="44"/>
        <v>1</v>
      </c>
      <c r="S151" s="482"/>
      <c r="T151" s="484">
        <f t="shared" si="45"/>
        <v>3</v>
      </c>
      <c r="U151" s="477">
        <f t="shared" si="45"/>
        <v>1</v>
      </c>
      <c r="V151" s="14"/>
      <c r="W151" s="461">
        <f t="shared" si="46"/>
        <v>2</v>
      </c>
      <c r="X151" s="450">
        <f t="shared" si="46"/>
        <v>2</v>
      </c>
      <c r="Y151" s="457">
        <f t="shared" si="46"/>
        <v>4</v>
      </c>
    </row>
    <row r="152" spans="2:25" ht="15" hidden="1" customHeight="1" x14ac:dyDescent="0.2">
      <c r="B152" s="443" t="s">
        <v>33</v>
      </c>
      <c r="C152" s="461">
        <f t="shared" si="47"/>
        <v>0</v>
      </c>
      <c r="D152" s="468">
        <f t="shared" si="44"/>
        <v>0</v>
      </c>
      <c r="E152" s="461">
        <f t="shared" si="44"/>
        <v>1</v>
      </c>
      <c r="F152" s="468">
        <f t="shared" si="44"/>
        <v>0</v>
      </c>
      <c r="G152" s="461">
        <f t="shared" si="44"/>
        <v>1</v>
      </c>
      <c r="H152" s="468">
        <f t="shared" si="44"/>
        <v>1</v>
      </c>
      <c r="I152" s="461">
        <f t="shared" si="44"/>
        <v>0</v>
      </c>
      <c r="J152" s="468">
        <f t="shared" si="44"/>
        <v>0</v>
      </c>
      <c r="K152" s="461">
        <f t="shared" si="44"/>
        <v>0</v>
      </c>
      <c r="L152" s="468">
        <f t="shared" si="44"/>
        <v>0</v>
      </c>
      <c r="M152" s="461">
        <f t="shared" si="44"/>
        <v>0</v>
      </c>
      <c r="N152" s="468">
        <f t="shared" si="44"/>
        <v>0</v>
      </c>
      <c r="O152" s="461">
        <f t="shared" si="44"/>
        <v>0</v>
      </c>
      <c r="P152" s="468">
        <f t="shared" si="44"/>
        <v>0</v>
      </c>
      <c r="Q152" s="461">
        <f t="shared" si="44"/>
        <v>0</v>
      </c>
      <c r="R152" s="468">
        <f t="shared" si="44"/>
        <v>1</v>
      </c>
      <c r="S152" s="482"/>
      <c r="T152" s="484">
        <f t="shared" si="45"/>
        <v>3</v>
      </c>
      <c r="U152" s="477">
        <f t="shared" si="45"/>
        <v>1</v>
      </c>
      <c r="V152" s="14"/>
      <c r="W152" s="461">
        <f t="shared" si="46"/>
        <v>2</v>
      </c>
      <c r="X152" s="450">
        <f t="shared" si="46"/>
        <v>2</v>
      </c>
      <c r="Y152" s="457">
        <f t="shared" si="46"/>
        <v>4</v>
      </c>
    </row>
    <row r="153" spans="2:25" ht="15" hidden="1" customHeight="1" x14ac:dyDescent="0.2">
      <c r="B153" s="445" t="s">
        <v>34</v>
      </c>
      <c r="C153" s="461">
        <f t="shared" si="47"/>
        <v>0</v>
      </c>
      <c r="D153" s="468">
        <f t="shared" si="44"/>
        <v>0</v>
      </c>
      <c r="E153" s="461">
        <f t="shared" si="44"/>
        <v>1</v>
      </c>
      <c r="F153" s="468">
        <f t="shared" si="44"/>
        <v>0</v>
      </c>
      <c r="G153" s="461">
        <f t="shared" si="44"/>
        <v>1</v>
      </c>
      <c r="H153" s="468">
        <f t="shared" si="44"/>
        <v>1</v>
      </c>
      <c r="I153" s="461">
        <f t="shared" si="44"/>
        <v>0</v>
      </c>
      <c r="J153" s="468">
        <f t="shared" si="44"/>
        <v>0</v>
      </c>
      <c r="K153" s="461">
        <f t="shared" si="44"/>
        <v>0</v>
      </c>
      <c r="L153" s="468">
        <f t="shared" si="44"/>
        <v>0</v>
      </c>
      <c r="M153" s="461">
        <f t="shared" si="44"/>
        <v>0</v>
      </c>
      <c r="N153" s="468">
        <f t="shared" si="44"/>
        <v>0</v>
      </c>
      <c r="O153" s="461">
        <f t="shared" si="44"/>
        <v>0</v>
      </c>
      <c r="P153" s="468">
        <f t="shared" si="44"/>
        <v>0</v>
      </c>
      <c r="Q153" s="461">
        <f t="shared" si="44"/>
        <v>0</v>
      </c>
      <c r="R153" s="468">
        <f t="shared" si="44"/>
        <v>1</v>
      </c>
      <c r="S153" s="482"/>
      <c r="T153" s="484">
        <f t="shared" si="45"/>
        <v>3</v>
      </c>
      <c r="U153" s="477">
        <f t="shared" si="45"/>
        <v>1</v>
      </c>
      <c r="V153" s="14"/>
      <c r="W153" s="461">
        <f t="shared" si="46"/>
        <v>2</v>
      </c>
      <c r="X153" s="450">
        <f t="shared" si="46"/>
        <v>2</v>
      </c>
      <c r="Y153" s="457">
        <f t="shared" si="46"/>
        <v>4</v>
      </c>
    </row>
    <row r="154" spans="2:25" ht="15" hidden="1" customHeight="1" x14ac:dyDescent="0.2">
      <c r="B154" s="443" t="s">
        <v>35</v>
      </c>
      <c r="C154" s="463">
        <f t="shared" si="47"/>
        <v>0</v>
      </c>
      <c r="D154" s="470">
        <f t="shared" si="44"/>
        <v>0</v>
      </c>
      <c r="E154" s="463">
        <f t="shared" si="44"/>
        <v>1</v>
      </c>
      <c r="F154" s="470">
        <f t="shared" si="44"/>
        <v>0</v>
      </c>
      <c r="G154" s="463">
        <f t="shared" si="44"/>
        <v>1</v>
      </c>
      <c r="H154" s="470">
        <f t="shared" si="44"/>
        <v>1</v>
      </c>
      <c r="I154" s="463">
        <f t="shared" si="44"/>
        <v>0</v>
      </c>
      <c r="J154" s="470">
        <f t="shared" si="44"/>
        <v>0</v>
      </c>
      <c r="K154" s="463">
        <f t="shared" si="44"/>
        <v>0</v>
      </c>
      <c r="L154" s="470">
        <f t="shared" si="44"/>
        <v>0</v>
      </c>
      <c r="M154" s="463">
        <f t="shared" si="44"/>
        <v>0</v>
      </c>
      <c r="N154" s="470">
        <f t="shared" si="44"/>
        <v>0</v>
      </c>
      <c r="O154" s="463">
        <f t="shared" si="44"/>
        <v>0</v>
      </c>
      <c r="P154" s="470">
        <f t="shared" si="44"/>
        <v>0</v>
      </c>
      <c r="Q154" s="463">
        <f t="shared" si="44"/>
        <v>0</v>
      </c>
      <c r="R154" s="470">
        <f t="shared" si="44"/>
        <v>1</v>
      </c>
      <c r="S154" s="482"/>
      <c r="T154" s="486">
        <f t="shared" si="45"/>
        <v>3</v>
      </c>
      <c r="U154" s="479">
        <f t="shared" si="45"/>
        <v>1</v>
      </c>
      <c r="V154" s="14"/>
      <c r="W154" s="463">
        <f t="shared" si="46"/>
        <v>2</v>
      </c>
      <c r="X154" s="454">
        <f t="shared" si="46"/>
        <v>2</v>
      </c>
      <c r="Y154" s="459">
        <f t="shared" si="46"/>
        <v>4</v>
      </c>
    </row>
    <row r="155" spans="2:25" ht="15" hidden="1" customHeight="1" x14ac:dyDescent="0.2">
      <c r="B155" s="443" t="s">
        <v>36</v>
      </c>
      <c r="C155" s="461">
        <f t="shared" si="47"/>
        <v>0</v>
      </c>
      <c r="D155" s="468">
        <f t="shared" si="44"/>
        <v>0</v>
      </c>
      <c r="E155" s="461">
        <f t="shared" si="44"/>
        <v>1</v>
      </c>
      <c r="F155" s="468">
        <f t="shared" si="44"/>
        <v>0</v>
      </c>
      <c r="G155" s="461">
        <f t="shared" si="44"/>
        <v>1</v>
      </c>
      <c r="H155" s="468">
        <f t="shared" si="44"/>
        <v>1</v>
      </c>
      <c r="I155" s="461">
        <f t="shared" si="44"/>
        <v>0</v>
      </c>
      <c r="J155" s="468">
        <f t="shared" si="44"/>
        <v>0</v>
      </c>
      <c r="K155" s="461">
        <f t="shared" si="44"/>
        <v>0</v>
      </c>
      <c r="L155" s="468">
        <f t="shared" si="44"/>
        <v>0</v>
      </c>
      <c r="M155" s="461">
        <f t="shared" si="44"/>
        <v>0</v>
      </c>
      <c r="N155" s="468">
        <f t="shared" si="44"/>
        <v>0</v>
      </c>
      <c r="O155" s="461">
        <f t="shared" si="44"/>
        <v>0</v>
      </c>
      <c r="P155" s="468">
        <f t="shared" si="44"/>
        <v>0</v>
      </c>
      <c r="Q155" s="461">
        <f t="shared" si="44"/>
        <v>0</v>
      </c>
      <c r="R155" s="468">
        <f t="shared" si="44"/>
        <v>1</v>
      </c>
      <c r="S155" s="482"/>
      <c r="T155" s="484">
        <f t="shared" si="45"/>
        <v>3</v>
      </c>
      <c r="U155" s="477">
        <f t="shared" si="45"/>
        <v>1</v>
      </c>
      <c r="V155" s="14"/>
      <c r="W155" s="461">
        <f t="shared" si="46"/>
        <v>2</v>
      </c>
      <c r="X155" s="450">
        <f t="shared" si="46"/>
        <v>2</v>
      </c>
      <c r="Y155" s="457">
        <f t="shared" si="46"/>
        <v>4</v>
      </c>
    </row>
    <row r="156" spans="2:25" ht="15" hidden="1" customHeight="1" x14ac:dyDescent="0.2">
      <c r="B156" s="443" t="s">
        <v>37</v>
      </c>
      <c r="C156" s="462">
        <f t="shared" si="47"/>
        <v>0</v>
      </c>
      <c r="D156" s="469">
        <f t="shared" si="44"/>
        <v>0</v>
      </c>
      <c r="E156" s="462">
        <f t="shared" si="44"/>
        <v>1</v>
      </c>
      <c r="F156" s="469">
        <f t="shared" si="44"/>
        <v>0</v>
      </c>
      <c r="G156" s="462">
        <f t="shared" si="44"/>
        <v>1</v>
      </c>
      <c r="H156" s="469">
        <f t="shared" si="44"/>
        <v>1</v>
      </c>
      <c r="I156" s="462">
        <f t="shared" si="44"/>
        <v>0</v>
      </c>
      <c r="J156" s="469">
        <f t="shared" si="44"/>
        <v>0</v>
      </c>
      <c r="K156" s="462">
        <f t="shared" si="44"/>
        <v>0</v>
      </c>
      <c r="L156" s="469">
        <f t="shared" si="44"/>
        <v>0</v>
      </c>
      <c r="M156" s="462">
        <f t="shared" si="44"/>
        <v>0</v>
      </c>
      <c r="N156" s="469">
        <f t="shared" si="44"/>
        <v>0</v>
      </c>
      <c r="O156" s="462">
        <f t="shared" si="44"/>
        <v>0</v>
      </c>
      <c r="P156" s="469">
        <f t="shared" si="44"/>
        <v>0</v>
      </c>
      <c r="Q156" s="462">
        <f t="shared" si="44"/>
        <v>0</v>
      </c>
      <c r="R156" s="469">
        <f t="shared" si="44"/>
        <v>1</v>
      </c>
      <c r="S156" s="482"/>
      <c r="T156" s="485">
        <f t="shared" si="45"/>
        <v>3</v>
      </c>
      <c r="U156" s="478">
        <f t="shared" si="45"/>
        <v>1</v>
      </c>
      <c r="V156" s="14"/>
      <c r="W156" s="462">
        <f t="shared" si="46"/>
        <v>2</v>
      </c>
      <c r="X156" s="452">
        <f t="shared" si="46"/>
        <v>2</v>
      </c>
      <c r="Y156" s="458">
        <f t="shared" si="46"/>
        <v>4</v>
      </c>
    </row>
    <row r="157" spans="2:25" ht="15" hidden="1" customHeight="1" x14ac:dyDescent="0.2">
      <c r="B157" s="444" t="s">
        <v>38</v>
      </c>
      <c r="C157" s="461">
        <f t="shared" si="47"/>
        <v>0</v>
      </c>
      <c r="D157" s="468">
        <f t="shared" si="44"/>
        <v>0</v>
      </c>
      <c r="E157" s="461">
        <f t="shared" si="44"/>
        <v>1</v>
      </c>
      <c r="F157" s="468">
        <f t="shared" si="44"/>
        <v>0</v>
      </c>
      <c r="G157" s="461">
        <f t="shared" si="44"/>
        <v>1</v>
      </c>
      <c r="H157" s="468">
        <f t="shared" si="44"/>
        <v>1</v>
      </c>
      <c r="I157" s="461">
        <f t="shared" si="44"/>
        <v>0</v>
      </c>
      <c r="J157" s="468">
        <f t="shared" si="44"/>
        <v>0</v>
      </c>
      <c r="K157" s="461">
        <f t="shared" si="44"/>
        <v>0</v>
      </c>
      <c r="L157" s="468">
        <f t="shared" si="44"/>
        <v>0</v>
      </c>
      <c r="M157" s="461">
        <f t="shared" si="44"/>
        <v>0</v>
      </c>
      <c r="N157" s="468">
        <f t="shared" si="44"/>
        <v>0</v>
      </c>
      <c r="O157" s="461">
        <f t="shared" si="44"/>
        <v>0</v>
      </c>
      <c r="P157" s="468">
        <f t="shared" si="44"/>
        <v>0</v>
      </c>
      <c r="Q157" s="461">
        <f t="shared" si="44"/>
        <v>0</v>
      </c>
      <c r="R157" s="468">
        <f t="shared" si="44"/>
        <v>1</v>
      </c>
      <c r="S157" s="482"/>
      <c r="T157" s="484">
        <f t="shared" si="45"/>
        <v>3</v>
      </c>
      <c r="U157" s="477">
        <f t="shared" si="45"/>
        <v>1</v>
      </c>
      <c r="V157" s="14"/>
      <c r="W157" s="461">
        <f t="shared" si="46"/>
        <v>2</v>
      </c>
      <c r="X157" s="450">
        <f t="shared" si="46"/>
        <v>2</v>
      </c>
      <c r="Y157" s="457">
        <f t="shared" si="46"/>
        <v>4</v>
      </c>
    </row>
    <row r="158" spans="2:25" ht="15" hidden="1" customHeight="1" x14ac:dyDescent="0.2">
      <c r="B158" s="443" t="s">
        <v>39</v>
      </c>
      <c r="C158" s="461">
        <f t="shared" si="47"/>
        <v>0</v>
      </c>
      <c r="D158" s="468">
        <f t="shared" si="44"/>
        <v>0</v>
      </c>
      <c r="E158" s="461">
        <f t="shared" si="44"/>
        <v>1</v>
      </c>
      <c r="F158" s="468">
        <f t="shared" si="44"/>
        <v>0</v>
      </c>
      <c r="G158" s="461">
        <f t="shared" si="44"/>
        <v>1</v>
      </c>
      <c r="H158" s="468">
        <f t="shared" si="44"/>
        <v>1</v>
      </c>
      <c r="I158" s="461">
        <f t="shared" si="44"/>
        <v>0</v>
      </c>
      <c r="J158" s="468">
        <f t="shared" si="44"/>
        <v>0</v>
      </c>
      <c r="K158" s="461">
        <f t="shared" si="44"/>
        <v>0</v>
      </c>
      <c r="L158" s="468">
        <f t="shared" si="44"/>
        <v>0</v>
      </c>
      <c r="M158" s="461">
        <f t="shared" si="44"/>
        <v>0</v>
      </c>
      <c r="N158" s="468">
        <f t="shared" si="44"/>
        <v>0</v>
      </c>
      <c r="O158" s="461">
        <f t="shared" si="44"/>
        <v>0</v>
      </c>
      <c r="P158" s="468">
        <f t="shared" si="44"/>
        <v>0</v>
      </c>
      <c r="Q158" s="461">
        <f t="shared" si="44"/>
        <v>0</v>
      </c>
      <c r="R158" s="468">
        <f t="shared" si="44"/>
        <v>1</v>
      </c>
      <c r="S158" s="482"/>
      <c r="T158" s="484">
        <f t="shared" si="45"/>
        <v>3</v>
      </c>
      <c r="U158" s="477">
        <f t="shared" si="45"/>
        <v>1</v>
      </c>
      <c r="V158" s="14"/>
      <c r="W158" s="461">
        <f t="shared" si="46"/>
        <v>2</v>
      </c>
      <c r="X158" s="450">
        <f t="shared" si="46"/>
        <v>2</v>
      </c>
      <c r="Y158" s="457">
        <f t="shared" si="46"/>
        <v>4</v>
      </c>
    </row>
    <row r="159" spans="2:25" ht="15" hidden="1" customHeight="1" thickBot="1" x14ac:dyDescent="0.25">
      <c r="B159" s="446" t="s">
        <v>40</v>
      </c>
      <c r="C159" s="464">
        <f t="shared" si="47"/>
        <v>0</v>
      </c>
      <c r="D159" s="471">
        <f t="shared" si="44"/>
        <v>0</v>
      </c>
      <c r="E159" s="464">
        <f t="shared" si="44"/>
        <v>1</v>
      </c>
      <c r="F159" s="471">
        <f t="shared" si="44"/>
        <v>0</v>
      </c>
      <c r="G159" s="464">
        <f t="shared" si="44"/>
        <v>1</v>
      </c>
      <c r="H159" s="471">
        <f t="shared" si="44"/>
        <v>1</v>
      </c>
      <c r="I159" s="464">
        <f t="shared" si="44"/>
        <v>0</v>
      </c>
      <c r="J159" s="471">
        <f t="shared" si="44"/>
        <v>0</v>
      </c>
      <c r="K159" s="464">
        <f t="shared" si="44"/>
        <v>0</v>
      </c>
      <c r="L159" s="471">
        <f t="shared" si="44"/>
        <v>0</v>
      </c>
      <c r="M159" s="464">
        <f t="shared" si="44"/>
        <v>0</v>
      </c>
      <c r="N159" s="471">
        <f t="shared" si="44"/>
        <v>0</v>
      </c>
      <c r="O159" s="464">
        <f t="shared" si="44"/>
        <v>0</v>
      </c>
      <c r="P159" s="471">
        <f t="shared" si="44"/>
        <v>0</v>
      </c>
      <c r="Q159" s="464">
        <f t="shared" si="44"/>
        <v>0</v>
      </c>
      <c r="R159" s="471">
        <f t="shared" si="44"/>
        <v>1</v>
      </c>
      <c r="S159" s="482"/>
      <c r="T159" s="487">
        <f t="shared" si="45"/>
        <v>3</v>
      </c>
      <c r="U159" s="481">
        <f t="shared" si="45"/>
        <v>1</v>
      </c>
      <c r="V159" s="14"/>
      <c r="W159" s="464">
        <f t="shared" si="46"/>
        <v>2</v>
      </c>
      <c r="X159" s="465">
        <f t="shared" si="46"/>
        <v>2</v>
      </c>
      <c r="Y159" s="460">
        <f t="shared" si="46"/>
        <v>4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1056" t="s">
        <v>3</v>
      </c>
      <c r="T161" s="24"/>
      <c r="U161" s="2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1057" t="str">
        <f ca="1">T7</f>
        <v>2018  ~  2019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085">
        <v>1</v>
      </c>
      <c r="D165" s="85"/>
      <c r="E165" s="162"/>
      <c r="F165" s="36"/>
      <c r="G165" s="114"/>
      <c r="H165" s="86"/>
      <c r="I165" s="162"/>
      <c r="J165" s="36"/>
      <c r="K165" s="114"/>
      <c r="L165" s="86"/>
      <c r="M165" s="162"/>
      <c r="N165" s="36"/>
      <c r="O165" s="114"/>
      <c r="P165" s="27"/>
      <c r="R165" s="138"/>
      <c r="S165" s="138"/>
      <c r="T165" s="243">
        <v>2</v>
      </c>
      <c r="U165" s="244">
        <v>1</v>
      </c>
      <c r="V165" s="721"/>
      <c r="W165" s="172">
        <f>I165+K165+M165+O165+G165+E165+C165</f>
        <v>1</v>
      </c>
      <c r="X165" s="173">
        <f>J165+L165+N165+P165+H165+F165+D165</f>
        <v>0</v>
      </c>
      <c r="Y165" s="68">
        <f>W165+X165</f>
        <v>1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23"/>
      <c r="I166" s="127"/>
      <c r="J166" s="25"/>
      <c r="K166" s="6"/>
      <c r="L166" s="23"/>
      <c r="M166" s="127"/>
      <c r="N166" s="25"/>
      <c r="O166" s="6"/>
      <c r="P166" s="15"/>
      <c r="R166" s="138"/>
      <c r="S166" s="138"/>
      <c r="T166" s="245">
        <v>1</v>
      </c>
      <c r="U166" s="246">
        <v>1</v>
      </c>
      <c r="V166" s="721"/>
      <c r="W166" s="174">
        <f t="shared" ref="W166:X176" si="48">I166+K166+M166+O166+G166+E166+C166</f>
        <v>0</v>
      </c>
      <c r="X166" s="175">
        <f t="shared" si="48"/>
        <v>0</v>
      </c>
      <c r="Y166" s="69">
        <f t="shared" ref="Y166:Y177" si="49">W166+X166</f>
        <v>0</v>
      </c>
    </row>
    <row r="167" spans="2:25" ht="15" customHeight="1" x14ac:dyDescent="0.2">
      <c r="B167" s="63" t="s">
        <v>58</v>
      </c>
      <c r="C167" s="18"/>
      <c r="D167" s="87"/>
      <c r="E167" s="127"/>
      <c r="F167" s="25"/>
      <c r="G167" s="6"/>
      <c r="H167" s="23"/>
      <c r="I167" s="127"/>
      <c r="J167" s="25"/>
      <c r="K167" s="6"/>
      <c r="L167" s="23"/>
      <c r="M167" s="127"/>
      <c r="N167" s="25"/>
      <c r="O167" s="6"/>
      <c r="P167" s="15"/>
      <c r="R167" s="138"/>
      <c r="S167" s="138"/>
      <c r="T167" s="247"/>
      <c r="U167" s="248"/>
      <c r="V167" s="721"/>
      <c r="W167" s="174">
        <f t="shared" si="48"/>
        <v>0</v>
      </c>
      <c r="X167" s="175">
        <f t="shared" si="48"/>
        <v>0</v>
      </c>
      <c r="Y167" s="69">
        <f t="shared" si="49"/>
        <v>0</v>
      </c>
    </row>
    <row r="168" spans="2:25" ht="15" customHeight="1" x14ac:dyDescent="0.2">
      <c r="B168" s="64" t="s">
        <v>32</v>
      </c>
      <c r="C168" s="11"/>
      <c r="D168" s="89"/>
      <c r="E168" s="128"/>
      <c r="F168" s="90"/>
      <c r="G168" s="116"/>
      <c r="H168" s="32"/>
      <c r="I168" s="128"/>
      <c r="J168" s="90"/>
      <c r="K168" s="116"/>
      <c r="L168" s="32"/>
      <c r="M168" s="128"/>
      <c r="N168" s="90"/>
      <c r="O168" s="116"/>
      <c r="P168" s="31"/>
      <c r="R168" s="138"/>
      <c r="S168" s="138"/>
      <c r="T168" s="245"/>
      <c r="U168" s="246"/>
      <c r="V168" s="721"/>
      <c r="W168" s="176">
        <f t="shared" si="48"/>
        <v>0</v>
      </c>
      <c r="X168" s="177">
        <f t="shared" si="48"/>
        <v>0</v>
      </c>
      <c r="Y168" s="70">
        <f t="shared" si="49"/>
        <v>0</v>
      </c>
    </row>
    <row r="169" spans="2:25" ht="15" customHeight="1" x14ac:dyDescent="0.2">
      <c r="B169" s="63" t="s">
        <v>33</v>
      </c>
      <c r="C169" s="11"/>
      <c r="D169" s="87"/>
      <c r="E169" s="127"/>
      <c r="F169" s="25"/>
      <c r="G169" s="6"/>
      <c r="H169" s="23"/>
      <c r="I169" s="127"/>
      <c r="J169" s="25"/>
      <c r="K169" s="6"/>
      <c r="L169" s="23"/>
      <c r="M169" s="127"/>
      <c r="N169" s="25"/>
      <c r="O169" s="6"/>
      <c r="P169" s="15"/>
      <c r="R169" s="138"/>
      <c r="S169" s="138"/>
      <c r="T169" s="245"/>
      <c r="U169" s="246"/>
      <c r="V169" s="721"/>
      <c r="W169" s="174">
        <f t="shared" si="48"/>
        <v>0</v>
      </c>
      <c r="X169" s="175">
        <f t="shared" si="48"/>
        <v>0</v>
      </c>
      <c r="Y169" s="69">
        <f t="shared" si="49"/>
        <v>0</v>
      </c>
    </row>
    <row r="170" spans="2:25" ht="15" customHeight="1" x14ac:dyDescent="0.2">
      <c r="B170" s="65" t="s">
        <v>34</v>
      </c>
      <c r="C170" s="11"/>
      <c r="D170" s="94"/>
      <c r="E170" s="163"/>
      <c r="F170" s="95"/>
      <c r="G170" s="117"/>
      <c r="H170" s="35"/>
      <c r="I170" s="163"/>
      <c r="J170" s="95"/>
      <c r="K170" s="117"/>
      <c r="L170" s="35"/>
      <c r="M170" s="163"/>
      <c r="N170" s="95"/>
      <c r="O170" s="117"/>
      <c r="P170" s="34"/>
      <c r="R170" s="138"/>
      <c r="S170" s="138"/>
      <c r="T170" s="245"/>
      <c r="U170" s="246"/>
      <c r="W170" s="178">
        <f t="shared" si="48"/>
        <v>0</v>
      </c>
      <c r="X170" s="179">
        <f t="shared" si="48"/>
        <v>0</v>
      </c>
      <c r="Y170" s="71">
        <f t="shared" si="49"/>
        <v>0</v>
      </c>
    </row>
    <row r="171" spans="2:25" ht="15" customHeight="1" x14ac:dyDescent="0.2">
      <c r="B171" s="63" t="s">
        <v>35</v>
      </c>
      <c r="C171" s="17"/>
      <c r="D171" s="89"/>
      <c r="E171" s="127"/>
      <c r="F171" s="25"/>
      <c r="G171" s="6"/>
      <c r="H171" s="23"/>
      <c r="I171" s="127"/>
      <c r="J171" s="25"/>
      <c r="K171" s="6"/>
      <c r="L171" s="23"/>
      <c r="M171" s="127"/>
      <c r="N171" s="25"/>
      <c r="O171" s="6"/>
      <c r="P171" s="15"/>
      <c r="R171" s="138"/>
      <c r="S171" s="138"/>
      <c r="T171" s="243"/>
      <c r="U171" s="244"/>
      <c r="W171" s="176">
        <f t="shared" si="48"/>
        <v>0</v>
      </c>
      <c r="X171" s="177">
        <f t="shared" si="48"/>
        <v>0</v>
      </c>
      <c r="Y171" s="70">
        <f t="shared" si="49"/>
        <v>0</v>
      </c>
    </row>
    <row r="172" spans="2:25" ht="15" customHeight="1" x14ac:dyDescent="0.2">
      <c r="B172" s="63" t="s">
        <v>36</v>
      </c>
      <c r="C172" s="11"/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R172" s="138"/>
      <c r="S172" s="138"/>
      <c r="T172" s="245"/>
      <c r="U172" s="246"/>
      <c r="W172" s="174">
        <f t="shared" si="48"/>
        <v>0</v>
      </c>
      <c r="X172" s="175">
        <f t="shared" si="48"/>
        <v>0</v>
      </c>
      <c r="Y172" s="69">
        <f t="shared" si="49"/>
        <v>0</v>
      </c>
    </row>
    <row r="173" spans="2:25" ht="15" customHeight="1" x14ac:dyDescent="0.2">
      <c r="B173" s="63" t="s">
        <v>37</v>
      </c>
      <c r="C173" s="18"/>
      <c r="D173" s="94"/>
      <c r="E173" s="127"/>
      <c r="F173" s="25"/>
      <c r="G173" s="6"/>
      <c r="H173" s="23"/>
      <c r="I173" s="127"/>
      <c r="J173" s="25"/>
      <c r="K173" s="6"/>
      <c r="L173" s="23"/>
      <c r="M173" s="127"/>
      <c r="N173" s="25"/>
      <c r="O173" s="6"/>
      <c r="P173" s="15"/>
      <c r="R173" s="138"/>
      <c r="S173" s="138"/>
      <c r="T173" s="247"/>
      <c r="U173" s="248"/>
      <c r="W173" s="178">
        <f t="shared" si="48"/>
        <v>0</v>
      </c>
      <c r="X173" s="179">
        <f t="shared" si="48"/>
        <v>0</v>
      </c>
      <c r="Y173" s="71">
        <f t="shared" si="49"/>
        <v>0</v>
      </c>
    </row>
    <row r="174" spans="2:25" ht="15" customHeight="1" x14ac:dyDescent="0.2">
      <c r="B174" s="64" t="s">
        <v>38</v>
      </c>
      <c r="C174" s="11"/>
      <c r="D174" s="87"/>
      <c r="E174" s="128"/>
      <c r="F174" s="90"/>
      <c r="G174" s="116"/>
      <c r="H174" s="32"/>
      <c r="I174" s="128"/>
      <c r="J174" s="90"/>
      <c r="K174" s="116"/>
      <c r="L174" s="32"/>
      <c r="M174" s="128"/>
      <c r="N174" s="90"/>
      <c r="O174" s="116"/>
      <c r="P174" s="31"/>
      <c r="R174" s="138"/>
      <c r="S174" s="138"/>
      <c r="T174" s="245"/>
      <c r="U174" s="246"/>
      <c r="W174" s="174">
        <f t="shared" si="48"/>
        <v>0</v>
      </c>
      <c r="X174" s="175">
        <f t="shared" si="48"/>
        <v>0</v>
      </c>
      <c r="Y174" s="69">
        <f t="shared" si="49"/>
        <v>0</v>
      </c>
    </row>
    <row r="175" spans="2:25" ht="15" customHeight="1" x14ac:dyDescent="0.2">
      <c r="B175" s="63" t="s">
        <v>39</v>
      </c>
      <c r="C175" s="11"/>
      <c r="D175" s="87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R175" s="138"/>
      <c r="S175" s="138"/>
      <c r="T175" s="245"/>
      <c r="U175" s="246"/>
      <c r="W175" s="174">
        <f t="shared" si="48"/>
        <v>0</v>
      </c>
      <c r="X175" s="175">
        <f t="shared" si="48"/>
        <v>0</v>
      </c>
      <c r="Y175" s="69">
        <f t="shared" si="49"/>
        <v>0</v>
      </c>
    </row>
    <row r="176" spans="2:25" ht="15" customHeight="1" thickBot="1" x14ac:dyDescent="0.25">
      <c r="B176" s="63" t="s">
        <v>40</v>
      </c>
      <c r="C176" s="20"/>
      <c r="D176" s="97"/>
      <c r="E176" s="164"/>
      <c r="F176" s="29"/>
      <c r="G176" s="118"/>
      <c r="H176" s="98"/>
      <c r="I176" s="164"/>
      <c r="J176" s="29"/>
      <c r="K176" s="118"/>
      <c r="L176" s="98"/>
      <c r="M176" s="164"/>
      <c r="N176" s="29"/>
      <c r="O176" s="118"/>
      <c r="P176" s="28"/>
      <c r="R176" s="138"/>
      <c r="S176" s="138"/>
      <c r="T176" s="245">
        <v>0</v>
      </c>
      <c r="U176" s="246">
        <v>0</v>
      </c>
      <c r="W176" s="199">
        <f t="shared" si="48"/>
        <v>0</v>
      </c>
      <c r="X176" s="200">
        <f t="shared" si="48"/>
        <v>0</v>
      </c>
      <c r="Y176" s="72">
        <f t="shared" si="49"/>
        <v>0</v>
      </c>
    </row>
    <row r="177" spans="2:16149" ht="15" customHeight="1" thickBot="1" x14ac:dyDescent="0.25">
      <c r="B177" s="66" t="s">
        <v>29</v>
      </c>
      <c r="C177" s="58">
        <f t="shared" ref="C177:P177" si="50">SUM(C165:C176)</f>
        <v>1</v>
      </c>
      <c r="D177" s="82">
        <f t="shared" si="50"/>
        <v>0</v>
      </c>
      <c r="E177" s="58">
        <f t="shared" si="50"/>
        <v>0</v>
      </c>
      <c r="F177" s="82">
        <f t="shared" si="50"/>
        <v>0</v>
      </c>
      <c r="G177" s="58">
        <f t="shared" si="50"/>
        <v>0</v>
      </c>
      <c r="H177" s="126">
        <f t="shared" si="50"/>
        <v>0</v>
      </c>
      <c r="I177" s="58">
        <f t="shared" si="50"/>
        <v>0</v>
      </c>
      <c r="J177" s="82">
        <f t="shared" si="50"/>
        <v>0</v>
      </c>
      <c r="K177" s="58">
        <f t="shared" si="50"/>
        <v>0</v>
      </c>
      <c r="L177" s="82">
        <f t="shared" si="50"/>
        <v>0</v>
      </c>
      <c r="M177" s="58">
        <f t="shared" si="50"/>
        <v>0</v>
      </c>
      <c r="N177" s="82">
        <f t="shared" si="50"/>
        <v>0</v>
      </c>
      <c r="O177" s="58">
        <f t="shared" si="50"/>
        <v>0</v>
      </c>
      <c r="P177" s="82">
        <f t="shared" si="50"/>
        <v>0</v>
      </c>
      <c r="R177" s="138"/>
      <c r="S177" s="138"/>
      <c r="T177" s="125">
        <f>SUM(T165:T176)</f>
        <v>3</v>
      </c>
      <c r="U177" s="124">
        <f>SUM(U165:U176)</f>
        <v>2</v>
      </c>
      <c r="V177" s="721"/>
      <c r="W177" s="55">
        <f>I177+K177+M177+O177+G177+E177+C177+Q177</f>
        <v>1</v>
      </c>
      <c r="X177" s="56">
        <f>J177+L177+N177+P177+H177+F177+D177</f>
        <v>0</v>
      </c>
      <c r="Y177" s="57">
        <f t="shared" si="49"/>
        <v>1</v>
      </c>
    </row>
    <row r="178" spans="2:16149" ht="15" hidden="1" customHeight="1" x14ac:dyDescent="0.2">
      <c r="B178" s="442" t="s">
        <v>30</v>
      </c>
      <c r="C178" s="447">
        <f>C165</f>
        <v>1</v>
      </c>
      <c r="D178" s="467">
        <f t="shared" ref="D178:P178" si="51">D165</f>
        <v>0</v>
      </c>
      <c r="E178" s="447">
        <f t="shared" si="51"/>
        <v>0</v>
      </c>
      <c r="F178" s="467">
        <f t="shared" si="51"/>
        <v>0</v>
      </c>
      <c r="G178" s="447">
        <f t="shared" si="51"/>
        <v>0</v>
      </c>
      <c r="H178" s="467">
        <f t="shared" si="51"/>
        <v>0</v>
      </c>
      <c r="I178" s="447">
        <f t="shared" si="51"/>
        <v>0</v>
      </c>
      <c r="J178" s="467">
        <f t="shared" si="51"/>
        <v>0</v>
      </c>
      <c r="K178" s="447">
        <f t="shared" si="51"/>
        <v>0</v>
      </c>
      <c r="L178" s="467">
        <f t="shared" si="51"/>
        <v>0</v>
      </c>
      <c r="M178" s="447">
        <f t="shared" si="51"/>
        <v>0</v>
      </c>
      <c r="N178" s="467">
        <f t="shared" si="51"/>
        <v>0</v>
      </c>
      <c r="O178" s="447">
        <f t="shared" si="51"/>
        <v>0</v>
      </c>
      <c r="P178" s="467">
        <f t="shared" si="51"/>
        <v>0</v>
      </c>
      <c r="Q178" s="275"/>
      <c r="R178" s="482"/>
      <c r="S178" s="482"/>
      <c r="T178" s="483">
        <f>T165</f>
        <v>2</v>
      </c>
      <c r="U178" s="476">
        <f>U165</f>
        <v>1</v>
      </c>
      <c r="V178" s="14"/>
      <c r="W178" s="447">
        <f>W165</f>
        <v>1</v>
      </c>
      <c r="X178" s="449">
        <f>X165</f>
        <v>0</v>
      </c>
      <c r="Y178" s="456">
        <f>Y165</f>
        <v>1</v>
      </c>
    </row>
    <row r="179" spans="2:16149" hidden="1" x14ac:dyDescent="0.2">
      <c r="B179" s="443" t="s">
        <v>31</v>
      </c>
      <c r="C179" s="461">
        <f>C166+C178</f>
        <v>1</v>
      </c>
      <c r="D179" s="468">
        <f t="shared" ref="D179:P189" si="52">D166+D178</f>
        <v>0</v>
      </c>
      <c r="E179" s="461">
        <f t="shared" si="52"/>
        <v>0</v>
      </c>
      <c r="F179" s="468">
        <f t="shared" si="52"/>
        <v>0</v>
      </c>
      <c r="G179" s="461">
        <f t="shared" si="52"/>
        <v>0</v>
      </c>
      <c r="H179" s="468">
        <f t="shared" si="52"/>
        <v>0</v>
      </c>
      <c r="I179" s="461">
        <f t="shared" si="52"/>
        <v>0</v>
      </c>
      <c r="J179" s="468">
        <f t="shared" si="52"/>
        <v>0</v>
      </c>
      <c r="K179" s="461">
        <f t="shared" si="52"/>
        <v>0</v>
      </c>
      <c r="L179" s="468">
        <f t="shared" si="52"/>
        <v>0</v>
      </c>
      <c r="M179" s="461">
        <f t="shared" si="52"/>
        <v>0</v>
      </c>
      <c r="N179" s="468">
        <f t="shared" si="52"/>
        <v>0</v>
      </c>
      <c r="O179" s="461">
        <f t="shared" si="52"/>
        <v>0</v>
      </c>
      <c r="P179" s="468">
        <f t="shared" si="52"/>
        <v>0</v>
      </c>
      <c r="Q179" s="275"/>
      <c r="R179" s="482"/>
      <c r="S179" s="482"/>
      <c r="T179" s="484">
        <f t="shared" ref="T179:U189" si="53">T166+T178</f>
        <v>3</v>
      </c>
      <c r="U179" s="477">
        <f t="shared" si="53"/>
        <v>2</v>
      </c>
      <c r="V179" s="14"/>
      <c r="W179" s="461">
        <f t="shared" ref="W179:Y189" si="54">W166+W178</f>
        <v>1</v>
      </c>
      <c r="X179" s="450">
        <f t="shared" si="54"/>
        <v>0</v>
      </c>
      <c r="Y179" s="457">
        <f t="shared" si="54"/>
        <v>1</v>
      </c>
    </row>
    <row r="180" spans="2:16149" s="10" customFormat="1" hidden="1" x14ac:dyDescent="0.2">
      <c r="B180" s="443" t="s">
        <v>58</v>
      </c>
      <c r="C180" s="462">
        <f t="shared" ref="C180:C189" si="55">C167+C179</f>
        <v>1</v>
      </c>
      <c r="D180" s="469">
        <f t="shared" si="52"/>
        <v>0</v>
      </c>
      <c r="E180" s="462">
        <f t="shared" si="52"/>
        <v>0</v>
      </c>
      <c r="F180" s="469">
        <f t="shared" si="52"/>
        <v>0</v>
      </c>
      <c r="G180" s="462">
        <f t="shared" si="52"/>
        <v>0</v>
      </c>
      <c r="H180" s="469">
        <f t="shared" si="52"/>
        <v>0</v>
      </c>
      <c r="I180" s="462">
        <f t="shared" si="52"/>
        <v>0</v>
      </c>
      <c r="J180" s="469">
        <f t="shared" si="52"/>
        <v>0</v>
      </c>
      <c r="K180" s="462">
        <f t="shared" si="52"/>
        <v>0</v>
      </c>
      <c r="L180" s="469">
        <f t="shared" si="52"/>
        <v>0</v>
      </c>
      <c r="M180" s="462">
        <f t="shared" si="52"/>
        <v>0</v>
      </c>
      <c r="N180" s="469">
        <f t="shared" si="52"/>
        <v>0</v>
      </c>
      <c r="O180" s="462">
        <f t="shared" si="52"/>
        <v>0</v>
      </c>
      <c r="P180" s="469">
        <f t="shared" si="52"/>
        <v>0</v>
      </c>
      <c r="Q180" s="275"/>
      <c r="R180" s="482"/>
      <c r="S180" s="482"/>
      <c r="T180" s="485">
        <f t="shared" si="53"/>
        <v>3</v>
      </c>
      <c r="U180" s="478">
        <f t="shared" si="53"/>
        <v>2</v>
      </c>
      <c r="V180" s="14"/>
      <c r="W180" s="462">
        <f t="shared" si="54"/>
        <v>1</v>
      </c>
      <c r="X180" s="452">
        <f t="shared" si="54"/>
        <v>0</v>
      </c>
      <c r="Y180" s="458">
        <f t="shared" si="54"/>
        <v>1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55"/>
        <v>1</v>
      </c>
      <c r="D181" s="468">
        <f t="shared" si="52"/>
        <v>0</v>
      </c>
      <c r="E181" s="461">
        <f t="shared" si="52"/>
        <v>0</v>
      </c>
      <c r="F181" s="468">
        <f t="shared" si="52"/>
        <v>0</v>
      </c>
      <c r="G181" s="461">
        <f t="shared" si="52"/>
        <v>0</v>
      </c>
      <c r="H181" s="468">
        <f t="shared" si="52"/>
        <v>0</v>
      </c>
      <c r="I181" s="461">
        <f t="shared" si="52"/>
        <v>0</v>
      </c>
      <c r="J181" s="468">
        <f t="shared" si="52"/>
        <v>0</v>
      </c>
      <c r="K181" s="461">
        <f t="shared" si="52"/>
        <v>0</v>
      </c>
      <c r="L181" s="468">
        <f t="shared" si="52"/>
        <v>0</v>
      </c>
      <c r="M181" s="461">
        <f t="shared" si="52"/>
        <v>0</v>
      </c>
      <c r="N181" s="468">
        <f t="shared" si="52"/>
        <v>0</v>
      </c>
      <c r="O181" s="461">
        <f t="shared" si="52"/>
        <v>0</v>
      </c>
      <c r="P181" s="468">
        <f t="shared" si="52"/>
        <v>0</v>
      </c>
      <c r="Q181" s="275"/>
      <c r="R181" s="482"/>
      <c r="S181" s="482"/>
      <c r="T181" s="484">
        <f t="shared" si="53"/>
        <v>3</v>
      </c>
      <c r="U181" s="477">
        <f t="shared" si="53"/>
        <v>2</v>
      </c>
      <c r="V181" s="14"/>
      <c r="W181" s="461">
        <f t="shared" si="54"/>
        <v>1</v>
      </c>
      <c r="X181" s="450">
        <f t="shared" si="54"/>
        <v>0</v>
      </c>
      <c r="Y181" s="457">
        <f t="shared" si="54"/>
        <v>1</v>
      </c>
    </row>
    <row r="182" spans="2:16149" hidden="1" x14ac:dyDescent="0.2">
      <c r="B182" s="443" t="s">
        <v>33</v>
      </c>
      <c r="C182" s="461">
        <f t="shared" si="55"/>
        <v>1</v>
      </c>
      <c r="D182" s="468">
        <f t="shared" si="52"/>
        <v>0</v>
      </c>
      <c r="E182" s="461">
        <f t="shared" si="52"/>
        <v>0</v>
      </c>
      <c r="F182" s="468">
        <f t="shared" si="52"/>
        <v>0</v>
      </c>
      <c r="G182" s="461">
        <f t="shared" si="52"/>
        <v>0</v>
      </c>
      <c r="H182" s="468">
        <f t="shared" si="52"/>
        <v>0</v>
      </c>
      <c r="I182" s="461">
        <f t="shared" si="52"/>
        <v>0</v>
      </c>
      <c r="J182" s="468">
        <f t="shared" si="52"/>
        <v>0</v>
      </c>
      <c r="K182" s="461">
        <f t="shared" si="52"/>
        <v>0</v>
      </c>
      <c r="L182" s="468">
        <f t="shared" si="52"/>
        <v>0</v>
      </c>
      <c r="M182" s="461">
        <f t="shared" si="52"/>
        <v>0</v>
      </c>
      <c r="N182" s="468">
        <f t="shared" si="52"/>
        <v>0</v>
      </c>
      <c r="O182" s="461">
        <f t="shared" si="52"/>
        <v>0</v>
      </c>
      <c r="P182" s="468">
        <f t="shared" si="52"/>
        <v>0</v>
      </c>
      <c r="Q182" s="275"/>
      <c r="R182" s="482"/>
      <c r="S182" s="482"/>
      <c r="T182" s="484">
        <f t="shared" si="53"/>
        <v>3</v>
      </c>
      <c r="U182" s="477">
        <f t="shared" si="53"/>
        <v>2</v>
      </c>
      <c r="V182" s="14"/>
      <c r="W182" s="461">
        <f t="shared" si="54"/>
        <v>1</v>
      </c>
      <c r="X182" s="450">
        <f t="shared" si="54"/>
        <v>0</v>
      </c>
      <c r="Y182" s="457">
        <f t="shared" si="54"/>
        <v>1</v>
      </c>
    </row>
    <row r="183" spans="2:16149" hidden="1" x14ac:dyDescent="0.2">
      <c r="B183" s="445" t="s">
        <v>34</v>
      </c>
      <c r="C183" s="461">
        <f t="shared" si="55"/>
        <v>1</v>
      </c>
      <c r="D183" s="468">
        <f t="shared" si="52"/>
        <v>0</v>
      </c>
      <c r="E183" s="461">
        <f t="shared" si="52"/>
        <v>0</v>
      </c>
      <c r="F183" s="468">
        <f t="shared" si="52"/>
        <v>0</v>
      </c>
      <c r="G183" s="461">
        <f t="shared" si="52"/>
        <v>0</v>
      </c>
      <c r="H183" s="468">
        <f t="shared" si="52"/>
        <v>0</v>
      </c>
      <c r="I183" s="461">
        <f t="shared" si="52"/>
        <v>0</v>
      </c>
      <c r="J183" s="468">
        <f t="shared" si="52"/>
        <v>0</v>
      </c>
      <c r="K183" s="461">
        <f t="shared" si="52"/>
        <v>0</v>
      </c>
      <c r="L183" s="468">
        <f t="shared" si="52"/>
        <v>0</v>
      </c>
      <c r="M183" s="461">
        <f t="shared" si="52"/>
        <v>0</v>
      </c>
      <c r="N183" s="468">
        <f t="shared" si="52"/>
        <v>0</v>
      </c>
      <c r="O183" s="461">
        <f t="shared" si="52"/>
        <v>0</v>
      </c>
      <c r="P183" s="468">
        <f t="shared" si="52"/>
        <v>0</v>
      </c>
      <c r="Q183" s="275"/>
      <c r="R183" s="482"/>
      <c r="S183" s="482"/>
      <c r="T183" s="484">
        <f t="shared" si="53"/>
        <v>3</v>
      </c>
      <c r="U183" s="477">
        <f t="shared" si="53"/>
        <v>2</v>
      </c>
      <c r="V183" s="14"/>
      <c r="W183" s="461">
        <f t="shared" si="54"/>
        <v>1</v>
      </c>
      <c r="X183" s="450">
        <f t="shared" si="54"/>
        <v>0</v>
      </c>
      <c r="Y183" s="457">
        <f t="shared" si="54"/>
        <v>1</v>
      </c>
    </row>
    <row r="184" spans="2:16149" hidden="1" x14ac:dyDescent="0.2">
      <c r="B184" s="443" t="s">
        <v>35</v>
      </c>
      <c r="C184" s="463">
        <f t="shared" si="55"/>
        <v>1</v>
      </c>
      <c r="D184" s="470">
        <f t="shared" si="52"/>
        <v>0</v>
      </c>
      <c r="E184" s="463">
        <f t="shared" si="52"/>
        <v>0</v>
      </c>
      <c r="F184" s="470">
        <f t="shared" si="52"/>
        <v>0</v>
      </c>
      <c r="G184" s="463">
        <f t="shared" si="52"/>
        <v>0</v>
      </c>
      <c r="H184" s="470">
        <f t="shared" si="52"/>
        <v>0</v>
      </c>
      <c r="I184" s="463">
        <f t="shared" si="52"/>
        <v>0</v>
      </c>
      <c r="J184" s="470">
        <f t="shared" si="52"/>
        <v>0</v>
      </c>
      <c r="K184" s="463">
        <f t="shared" si="52"/>
        <v>0</v>
      </c>
      <c r="L184" s="470">
        <f t="shared" si="52"/>
        <v>0</v>
      </c>
      <c r="M184" s="463">
        <f t="shared" si="52"/>
        <v>0</v>
      </c>
      <c r="N184" s="470">
        <f t="shared" si="52"/>
        <v>0</v>
      </c>
      <c r="O184" s="463">
        <f t="shared" si="52"/>
        <v>0</v>
      </c>
      <c r="P184" s="470">
        <f t="shared" si="52"/>
        <v>0</v>
      </c>
      <c r="Q184" s="275"/>
      <c r="R184" s="482"/>
      <c r="S184" s="482"/>
      <c r="T184" s="486">
        <f t="shared" si="53"/>
        <v>3</v>
      </c>
      <c r="U184" s="479">
        <f t="shared" si="53"/>
        <v>2</v>
      </c>
      <c r="V184" s="14"/>
      <c r="W184" s="463">
        <f t="shared" si="54"/>
        <v>1</v>
      </c>
      <c r="X184" s="454">
        <f t="shared" si="54"/>
        <v>0</v>
      </c>
      <c r="Y184" s="459">
        <f t="shared" si="54"/>
        <v>1</v>
      </c>
    </row>
    <row r="185" spans="2:16149" hidden="1" x14ac:dyDescent="0.2">
      <c r="B185" s="443" t="s">
        <v>36</v>
      </c>
      <c r="C185" s="461">
        <f t="shared" si="55"/>
        <v>1</v>
      </c>
      <c r="D185" s="468">
        <f t="shared" si="52"/>
        <v>0</v>
      </c>
      <c r="E185" s="461">
        <f t="shared" si="52"/>
        <v>0</v>
      </c>
      <c r="F185" s="468">
        <f t="shared" si="52"/>
        <v>0</v>
      </c>
      <c r="G185" s="461">
        <f t="shared" si="52"/>
        <v>0</v>
      </c>
      <c r="H185" s="468">
        <f t="shared" si="52"/>
        <v>0</v>
      </c>
      <c r="I185" s="461">
        <f t="shared" si="52"/>
        <v>0</v>
      </c>
      <c r="J185" s="468">
        <f t="shared" si="52"/>
        <v>0</v>
      </c>
      <c r="K185" s="461">
        <f t="shared" si="52"/>
        <v>0</v>
      </c>
      <c r="L185" s="468">
        <f t="shared" si="52"/>
        <v>0</v>
      </c>
      <c r="M185" s="461">
        <f t="shared" si="52"/>
        <v>0</v>
      </c>
      <c r="N185" s="468">
        <f t="shared" si="52"/>
        <v>0</v>
      </c>
      <c r="O185" s="461">
        <f t="shared" si="52"/>
        <v>0</v>
      </c>
      <c r="P185" s="468">
        <f t="shared" si="52"/>
        <v>0</v>
      </c>
      <c r="Q185" s="275"/>
      <c r="R185" s="482"/>
      <c r="S185" s="482"/>
      <c r="T185" s="484">
        <f t="shared" si="53"/>
        <v>3</v>
      </c>
      <c r="U185" s="477">
        <f t="shared" si="53"/>
        <v>2</v>
      </c>
      <c r="V185" s="14"/>
      <c r="W185" s="461">
        <f t="shared" si="54"/>
        <v>1</v>
      </c>
      <c r="X185" s="450">
        <f t="shared" si="54"/>
        <v>0</v>
      </c>
      <c r="Y185" s="457">
        <f t="shared" si="54"/>
        <v>1</v>
      </c>
    </row>
    <row r="186" spans="2:16149" hidden="1" x14ac:dyDescent="0.2">
      <c r="B186" s="443" t="s">
        <v>37</v>
      </c>
      <c r="C186" s="462">
        <f t="shared" si="55"/>
        <v>1</v>
      </c>
      <c r="D186" s="469">
        <f t="shared" si="52"/>
        <v>0</v>
      </c>
      <c r="E186" s="462">
        <f t="shared" si="52"/>
        <v>0</v>
      </c>
      <c r="F186" s="469">
        <f t="shared" si="52"/>
        <v>0</v>
      </c>
      <c r="G186" s="462">
        <f t="shared" si="52"/>
        <v>0</v>
      </c>
      <c r="H186" s="469">
        <f t="shared" si="52"/>
        <v>0</v>
      </c>
      <c r="I186" s="462">
        <f t="shared" si="52"/>
        <v>0</v>
      </c>
      <c r="J186" s="469">
        <f t="shared" si="52"/>
        <v>0</v>
      </c>
      <c r="K186" s="462">
        <f t="shared" si="52"/>
        <v>0</v>
      </c>
      <c r="L186" s="469">
        <f t="shared" si="52"/>
        <v>0</v>
      </c>
      <c r="M186" s="462">
        <f t="shared" si="52"/>
        <v>0</v>
      </c>
      <c r="N186" s="469">
        <f t="shared" si="52"/>
        <v>0</v>
      </c>
      <c r="O186" s="462">
        <f t="shared" si="52"/>
        <v>0</v>
      </c>
      <c r="P186" s="469">
        <f t="shared" si="52"/>
        <v>0</v>
      </c>
      <c r="Q186" s="275"/>
      <c r="R186" s="482"/>
      <c r="S186" s="482"/>
      <c r="T186" s="485">
        <f t="shared" si="53"/>
        <v>3</v>
      </c>
      <c r="U186" s="478">
        <f t="shared" si="53"/>
        <v>2</v>
      </c>
      <c r="V186" s="14"/>
      <c r="W186" s="462">
        <f t="shared" si="54"/>
        <v>1</v>
      </c>
      <c r="X186" s="452">
        <f t="shared" si="54"/>
        <v>0</v>
      </c>
      <c r="Y186" s="458">
        <f t="shared" si="54"/>
        <v>1</v>
      </c>
    </row>
    <row r="187" spans="2:16149" hidden="1" x14ac:dyDescent="0.2">
      <c r="B187" s="444" t="s">
        <v>38</v>
      </c>
      <c r="C187" s="461">
        <f t="shared" si="55"/>
        <v>1</v>
      </c>
      <c r="D187" s="468">
        <f t="shared" si="52"/>
        <v>0</v>
      </c>
      <c r="E187" s="461">
        <f t="shared" si="52"/>
        <v>0</v>
      </c>
      <c r="F187" s="468">
        <f t="shared" si="52"/>
        <v>0</v>
      </c>
      <c r="G187" s="461">
        <f t="shared" si="52"/>
        <v>0</v>
      </c>
      <c r="H187" s="468">
        <f t="shared" si="52"/>
        <v>0</v>
      </c>
      <c r="I187" s="461">
        <f t="shared" si="52"/>
        <v>0</v>
      </c>
      <c r="J187" s="468">
        <f t="shared" si="52"/>
        <v>0</v>
      </c>
      <c r="K187" s="461">
        <f t="shared" si="52"/>
        <v>0</v>
      </c>
      <c r="L187" s="468">
        <f t="shared" si="52"/>
        <v>0</v>
      </c>
      <c r="M187" s="461">
        <f t="shared" si="52"/>
        <v>0</v>
      </c>
      <c r="N187" s="468">
        <f t="shared" si="52"/>
        <v>0</v>
      </c>
      <c r="O187" s="461">
        <f t="shared" si="52"/>
        <v>0</v>
      </c>
      <c r="P187" s="468">
        <f t="shared" si="52"/>
        <v>0</v>
      </c>
      <c r="Q187" s="275"/>
      <c r="R187" s="482"/>
      <c r="S187" s="482"/>
      <c r="T187" s="484">
        <f t="shared" si="53"/>
        <v>3</v>
      </c>
      <c r="U187" s="477">
        <f t="shared" si="53"/>
        <v>2</v>
      </c>
      <c r="V187" s="14"/>
      <c r="W187" s="461">
        <f t="shared" si="54"/>
        <v>1</v>
      </c>
      <c r="X187" s="450">
        <f t="shared" si="54"/>
        <v>0</v>
      </c>
      <c r="Y187" s="457">
        <f t="shared" si="54"/>
        <v>1</v>
      </c>
    </row>
    <row r="188" spans="2:16149" hidden="1" x14ac:dyDescent="0.2">
      <c r="B188" s="443" t="s">
        <v>39</v>
      </c>
      <c r="C188" s="461">
        <f t="shared" si="55"/>
        <v>1</v>
      </c>
      <c r="D188" s="468">
        <f t="shared" si="52"/>
        <v>0</v>
      </c>
      <c r="E188" s="461">
        <f t="shared" si="52"/>
        <v>0</v>
      </c>
      <c r="F188" s="468">
        <f t="shared" si="52"/>
        <v>0</v>
      </c>
      <c r="G188" s="461">
        <f t="shared" si="52"/>
        <v>0</v>
      </c>
      <c r="H188" s="468">
        <f t="shared" si="52"/>
        <v>0</v>
      </c>
      <c r="I188" s="461">
        <f t="shared" si="52"/>
        <v>0</v>
      </c>
      <c r="J188" s="468">
        <f t="shared" si="52"/>
        <v>0</v>
      </c>
      <c r="K188" s="461">
        <f t="shared" si="52"/>
        <v>0</v>
      </c>
      <c r="L188" s="468">
        <f t="shared" si="52"/>
        <v>0</v>
      </c>
      <c r="M188" s="461">
        <f t="shared" si="52"/>
        <v>0</v>
      </c>
      <c r="N188" s="468">
        <f t="shared" si="52"/>
        <v>0</v>
      </c>
      <c r="O188" s="461">
        <f t="shared" si="52"/>
        <v>0</v>
      </c>
      <c r="P188" s="468">
        <f t="shared" si="52"/>
        <v>0</v>
      </c>
      <c r="Q188" s="275"/>
      <c r="R188" s="482"/>
      <c r="S188" s="482"/>
      <c r="T188" s="484">
        <f t="shared" si="53"/>
        <v>3</v>
      </c>
      <c r="U188" s="477">
        <f t="shared" si="53"/>
        <v>2</v>
      </c>
      <c r="V188" s="14"/>
      <c r="W188" s="461">
        <f t="shared" si="54"/>
        <v>1</v>
      </c>
      <c r="X188" s="450">
        <f t="shared" si="54"/>
        <v>0</v>
      </c>
      <c r="Y188" s="457">
        <f t="shared" si="54"/>
        <v>1</v>
      </c>
    </row>
    <row r="189" spans="2:16149" ht="13.5" hidden="1" thickBot="1" x14ac:dyDescent="0.25">
      <c r="B189" s="446" t="s">
        <v>40</v>
      </c>
      <c r="C189" s="464">
        <f t="shared" si="55"/>
        <v>1</v>
      </c>
      <c r="D189" s="471">
        <f t="shared" si="52"/>
        <v>0</v>
      </c>
      <c r="E189" s="464">
        <f t="shared" si="52"/>
        <v>0</v>
      </c>
      <c r="F189" s="471">
        <f t="shared" si="52"/>
        <v>0</v>
      </c>
      <c r="G189" s="464">
        <f t="shared" si="52"/>
        <v>0</v>
      </c>
      <c r="H189" s="471">
        <f t="shared" si="52"/>
        <v>0</v>
      </c>
      <c r="I189" s="464">
        <f t="shared" si="52"/>
        <v>0</v>
      </c>
      <c r="J189" s="471">
        <f t="shared" si="52"/>
        <v>0</v>
      </c>
      <c r="K189" s="464">
        <f t="shared" si="52"/>
        <v>0</v>
      </c>
      <c r="L189" s="471">
        <f t="shared" si="52"/>
        <v>0</v>
      </c>
      <c r="M189" s="464">
        <f t="shared" si="52"/>
        <v>0</v>
      </c>
      <c r="N189" s="471">
        <f t="shared" si="52"/>
        <v>0</v>
      </c>
      <c r="O189" s="464">
        <f t="shared" si="52"/>
        <v>0</v>
      </c>
      <c r="P189" s="471">
        <f t="shared" si="52"/>
        <v>0</v>
      </c>
      <c r="Q189" s="275"/>
      <c r="R189" s="482"/>
      <c r="S189" s="482"/>
      <c r="T189" s="487">
        <f t="shared" si="53"/>
        <v>3</v>
      </c>
      <c r="U189" s="481">
        <f t="shared" si="53"/>
        <v>2</v>
      </c>
      <c r="V189" s="14"/>
      <c r="W189" s="464">
        <f t="shared" si="54"/>
        <v>1</v>
      </c>
      <c r="X189" s="465">
        <f t="shared" si="54"/>
        <v>0</v>
      </c>
      <c r="Y189" s="460">
        <f t="shared" si="54"/>
        <v>1</v>
      </c>
    </row>
    <row r="190" spans="2:16149" hidden="1" x14ac:dyDescent="0.2"/>
  </sheetData>
  <mergeCells count="85">
    <mergeCell ref="B2:M2"/>
    <mergeCell ref="N2:O2"/>
    <mergeCell ref="C6:E6"/>
    <mergeCell ref="F6:H6"/>
    <mergeCell ref="I6:K6"/>
    <mergeCell ref="L6:N6"/>
    <mergeCell ref="O6:Q6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T38:V38"/>
    <mergeCell ref="T20:V20"/>
    <mergeCell ref="T24:Y24"/>
    <mergeCell ref="T25:V25"/>
    <mergeCell ref="T26:V26"/>
    <mergeCell ref="T27:V27"/>
    <mergeCell ref="T28:V28"/>
    <mergeCell ref="T29:V29"/>
    <mergeCell ref="T30:V30"/>
    <mergeCell ref="T35:Y35"/>
    <mergeCell ref="T36:V36"/>
    <mergeCell ref="T37:V37"/>
    <mergeCell ref="T39:V39"/>
    <mergeCell ref="T40:V40"/>
    <mergeCell ref="J41:K41"/>
    <mergeCell ref="T41:V41"/>
    <mergeCell ref="C43:D43"/>
    <mergeCell ref="E43:F43"/>
    <mergeCell ref="G43:H43"/>
    <mergeCell ref="I43:J43"/>
    <mergeCell ref="K43:L43"/>
    <mergeCell ref="M43:N43"/>
    <mergeCell ref="O43:P43"/>
    <mergeCell ref="R43:U4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V73:V74"/>
    <mergeCell ref="W73:Y73"/>
    <mergeCell ref="C103:D103"/>
    <mergeCell ref="E103:F103"/>
    <mergeCell ref="G103:H103"/>
    <mergeCell ref="I103:J103"/>
    <mergeCell ref="K103:L103"/>
    <mergeCell ref="C133:D133"/>
    <mergeCell ref="E133:F133"/>
    <mergeCell ref="G133:H133"/>
    <mergeCell ref="I133:J133"/>
    <mergeCell ref="K133:L133"/>
    <mergeCell ref="M163:N163"/>
    <mergeCell ref="O103:P103"/>
    <mergeCell ref="Q103:R103"/>
    <mergeCell ref="S103:T103"/>
    <mergeCell ref="W103:Y103"/>
    <mergeCell ref="M133:N133"/>
    <mergeCell ref="O163:P163"/>
    <mergeCell ref="T163:U163"/>
    <mergeCell ref="V163:V164"/>
    <mergeCell ref="W163:Y163"/>
    <mergeCell ref="O133:P133"/>
    <mergeCell ref="Q133:R133"/>
    <mergeCell ref="T133:U133"/>
    <mergeCell ref="W133:Y133"/>
    <mergeCell ref="M103:N103"/>
    <mergeCell ref="C163:D163"/>
    <mergeCell ref="E163:F163"/>
    <mergeCell ref="G163:H163"/>
    <mergeCell ref="I163:J163"/>
    <mergeCell ref="K163:L163"/>
  </mergeCells>
  <conditionalFormatting sqref="C8:Q21 C165:Y177 C75:R87 C45:Y57 C135:Y147 T75:Y87 V105:Y117 C105:T117">
    <cfRule type="expression" dxfId="201" priority="22">
      <formula>IF(C8=0,1,0)</formula>
    </cfRule>
  </conditionalFormatting>
  <conditionalFormatting sqref="E8:E19 H8:H19 K8:K19 N8:N19 C20:P21 Q8:Q21 Y45:Y57 Y75:Y87 Y105:Y117 Y135:Y147 Y165:Y177 C177:X177 C117:T117 C57:X57 C147:X147 C87:R87 T87:X87 V117:X117">
    <cfRule type="expression" dxfId="200" priority="21">
      <formula>IF(C8=0,1,0)</formula>
    </cfRule>
  </conditionalFormatting>
  <conditionalFormatting sqref="Q58:Q69 V58:V69">
    <cfRule type="expression" dxfId="199" priority="19">
      <formula>IF(Q58=0,1,0)</formula>
    </cfRule>
  </conditionalFormatting>
  <conditionalFormatting sqref="Q58:Q69 V58:V69">
    <cfRule type="expression" dxfId="198" priority="20">
      <formula>IF(Q58=0,1,0)</formula>
    </cfRule>
  </conditionalFormatting>
  <conditionalFormatting sqref="Q178:Q189 V178:V189">
    <cfRule type="expression" dxfId="197" priority="15">
      <formula>IF(Q178=0,1,0)</formula>
    </cfRule>
  </conditionalFormatting>
  <conditionalFormatting sqref="V148:V159">
    <cfRule type="expression" dxfId="196" priority="18">
      <formula>IF(V148=0,1,0)</formula>
    </cfRule>
  </conditionalFormatting>
  <conditionalFormatting sqref="V148:V159">
    <cfRule type="expression" dxfId="195" priority="17">
      <formula>IF(V148=0,1,0)</formula>
    </cfRule>
  </conditionalFormatting>
  <conditionalFormatting sqref="Q178:Q189 V178:V189">
    <cfRule type="expression" dxfId="194" priority="16">
      <formula>IF(Q178=0,1,0)</formula>
    </cfRule>
  </conditionalFormatting>
  <conditionalFormatting sqref="R20">
    <cfRule type="expression" dxfId="193" priority="14">
      <formula>IF(R20=0,1,0)</formula>
    </cfRule>
  </conditionalFormatting>
  <conditionalFormatting sqref="R20">
    <cfRule type="expression" dxfId="192" priority="13">
      <formula>IF(R20=0,1,0)</formula>
    </cfRule>
  </conditionalFormatting>
  <conditionalFormatting sqref="W39:X39 Y36 W41:Y41">
    <cfRule type="expression" dxfId="191" priority="9">
      <formula>IF(W36=0,1,0)</formula>
    </cfRule>
  </conditionalFormatting>
  <conditionalFormatting sqref="W36:Y36 W41:Y41 W37:X40">
    <cfRule type="expression" dxfId="190" priority="10">
      <formula>IF(W36=0,1,0)</formula>
    </cfRule>
  </conditionalFormatting>
  <conditionalFormatting sqref="W30:X30 Y26:Y30">
    <cfRule type="expression" dxfId="189" priority="7">
      <formula>IF(W26=0,1,0)</formula>
    </cfRule>
  </conditionalFormatting>
  <conditionalFormatting sqref="W26:Y30">
    <cfRule type="expression" dxfId="188" priority="8">
      <formula>IF(W26=0,1,0)</formula>
    </cfRule>
  </conditionalFormatting>
  <conditionalFormatting sqref="W8:Y12">
    <cfRule type="expression" dxfId="187" priority="12">
      <formula>IF(W8=0,1,0)</formula>
    </cfRule>
  </conditionalFormatting>
  <conditionalFormatting sqref="W12:X12 Y8:Y12 Y16:Y21">
    <cfRule type="expression" dxfId="186" priority="11">
      <formula>IF(W8=0,1,0)</formula>
    </cfRule>
  </conditionalFormatting>
  <conditionalFormatting sqref="S87">
    <cfRule type="expression" dxfId="185" priority="6">
      <formula>IF(S87=0,1,0)</formula>
    </cfRule>
  </conditionalFormatting>
  <conditionalFormatting sqref="S87">
    <cfRule type="expression" dxfId="184" priority="5">
      <formula>IF(S87=0,1,0)</formula>
    </cfRule>
  </conditionalFormatting>
  <conditionalFormatting sqref="U117">
    <cfRule type="expression" dxfId="183" priority="3">
      <formula>IF(U117=0,1,0)</formula>
    </cfRule>
  </conditionalFormatting>
  <conditionalFormatting sqref="U117">
    <cfRule type="expression" dxfId="182" priority="4">
      <formula>IF(U117=0,1,0)</formula>
    </cfRule>
  </conditionalFormatting>
  <conditionalFormatting sqref="Y37:Y40">
    <cfRule type="expression" dxfId="181" priority="1">
      <formula>IF(Y37=0,1,0)</formula>
    </cfRule>
  </conditionalFormatting>
  <conditionalFormatting sqref="Y37:Y40">
    <cfRule type="expression" dxfId="180" priority="2">
      <formula>IF(Y37=0,1,0)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zoomScale="50" zoomScaleNormal="50" zoomScalePageLayoutView="50" workbookViewId="0">
      <pane xSplit="2" topLeftCell="C1" activePane="topRight" state="frozen"/>
      <selection pane="topRight" activeCell="W20" sqref="W20:Y20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5" ht="15" customHeight="1" thickBot="1" x14ac:dyDescent="0.25"/>
    <row r="2" spans="2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41364</v>
      </c>
      <c r="O2" s="1178"/>
      <c r="P2" s="101" t="s">
        <v>20</v>
      </c>
      <c r="Q2" s="102" t="s">
        <v>21</v>
      </c>
      <c r="R2" s="490">
        <f>WEEKNUM(N2,2)</f>
        <v>13</v>
      </c>
      <c r="S2" s="211" t="s">
        <v>81</v>
      </c>
      <c r="U2" s="500">
        <f>YEAR(N2)-1</f>
        <v>2012</v>
      </c>
      <c r="V2" s="488" t="s">
        <v>83</v>
      </c>
      <c r="W2" s="489">
        <f>U2+1</f>
        <v>2013</v>
      </c>
    </row>
    <row r="3" spans="2:25" ht="15" customHeight="1" x14ac:dyDescent="0.2"/>
    <row r="4" spans="2:25" ht="15" customHeight="1" x14ac:dyDescent="0.2"/>
    <row r="5" spans="2:25" ht="15" customHeight="1" thickBot="1" x14ac:dyDescent="0.25"/>
    <row r="6" spans="2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2:25" ht="30" customHeight="1" thickBot="1" x14ac:dyDescent="0.25">
      <c r="B7" s="657" t="str">
        <f>T7</f>
        <v>2012  ~  2013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2012  ~  2013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2:25" ht="15" customHeight="1" x14ac:dyDescent="0.2">
      <c r="B8" s="63" t="s">
        <v>30</v>
      </c>
      <c r="C8" s="172">
        <f>W45</f>
        <v>0</v>
      </c>
      <c r="D8" s="173">
        <f t="shared" ref="D8:E20" si="0">X45</f>
        <v>1</v>
      </c>
      <c r="E8" s="68">
        <f t="shared" si="0"/>
        <v>1</v>
      </c>
      <c r="F8" s="180">
        <f>W105</f>
        <v>1</v>
      </c>
      <c r="G8" s="173">
        <f t="shared" ref="G8:H20" si="1">X105</f>
        <v>0</v>
      </c>
      <c r="H8" s="68">
        <f t="shared" si="1"/>
        <v>1</v>
      </c>
      <c r="I8" s="172">
        <f>W135</f>
        <v>0</v>
      </c>
      <c r="J8" s="206">
        <f t="shared" ref="J8:K20" si="2">X135</f>
        <v>0</v>
      </c>
      <c r="K8" s="68">
        <f t="shared" si="2"/>
        <v>0</v>
      </c>
      <c r="L8" s="222">
        <f>W165</f>
        <v>0</v>
      </c>
      <c r="M8" s="223">
        <f t="shared" ref="M8:N20" si="3">X165</f>
        <v>3</v>
      </c>
      <c r="N8" s="68">
        <f t="shared" si="3"/>
        <v>3</v>
      </c>
      <c r="O8" s="172">
        <f t="shared" ref="O8:Q20" si="4">C8+F8+I8+L8</f>
        <v>1</v>
      </c>
      <c r="P8" s="173">
        <f t="shared" si="4"/>
        <v>4</v>
      </c>
      <c r="Q8" s="68">
        <f t="shared" si="4"/>
        <v>5</v>
      </c>
      <c r="R8" s="599"/>
      <c r="T8" s="1156" t="s">
        <v>73</v>
      </c>
      <c r="U8" s="1157"/>
      <c r="V8" s="1158"/>
      <c r="W8" s="189">
        <f>C20</f>
        <v>8</v>
      </c>
      <c r="X8" s="190">
        <f>D20</f>
        <v>17</v>
      </c>
      <c r="Y8" s="104">
        <f>E20</f>
        <v>25</v>
      </c>
    </row>
    <row r="9" spans="2:25" ht="15" customHeight="1" x14ac:dyDescent="0.2">
      <c r="B9" s="63" t="s">
        <v>31</v>
      </c>
      <c r="C9" s="174">
        <f t="shared" ref="C9:C20" si="5">W46</f>
        <v>0</v>
      </c>
      <c r="D9" s="175">
        <f t="shared" si="0"/>
        <v>3</v>
      </c>
      <c r="E9" s="69">
        <f t="shared" si="0"/>
        <v>3</v>
      </c>
      <c r="F9" s="181">
        <f t="shared" ref="F9:F20" si="6">W106</f>
        <v>0</v>
      </c>
      <c r="G9" s="175">
        <f t="shared" si="1"/>
        <v>1</v>
      </c>
      <c r="H9" s="69">
        <f t="shared" si="1"/>
        <v>1</v>
      </c>
      <c r="I9" s="174">
        <f t="shared" ref="I9:I20" si="7">W136</f>
        <v>0</v>
      </c>
      <c r="J9" s="207">
        <f t="shared" si="2"/>
        <v>1</v>
      </c>
      <c r="K9" s="69">
        <f t="shared" si="2"/>
        <v>1</v>
      </c>
      <c r="L9" s="221">
        <f t="shared" ref="L9:L20" si="8">W166</f>
        <v>0</v>
      </c>
      <c r="M9" s="224">
        <f t="shared" si="3"/>
        <v>3</v>
      </c>
      <c r="N9" s="69">
        <f t="shared" si="3"/>
        <v>3</v>
      </c>
      <c r="O9" s="174">
        <f t="shared" si="4"/>
        <v>0</v>
      </c>
      <c r="P9" s="175">
        <f t="shared" si="4"/>
        <v>8</v>
      </c>
      <c r="Q9" s="69">
        <f t="shared" si="4"/>
        <v>8</v>
      </c>
      <c r="R9" s="599"/>
      <c r="T9" s="1133" t="s">
        <v>75</v>
      </c>
      <c r="U9" s="1134"/>
      <c r="V9" s="1135"/>
      <c r="W9" s="191">
        <f>F20</f>
        <v>5</v>
      </c>
      <c r="X9" s="192">
        <f>G20</f>
        <v>2</v>
      </c>
      <c r="Y9" s="105">
        <f>H20</f>
        <v>7</v>
      </c>
    </row>
    <row r="10" spans="2:25" ht="15" customHeight="1" x14ac:dyDescent="0.2">
      <c r="B10" s="63" t="s">
        <v>58</v>
      </c>
      <c r="C10" s="174">
        <f t="shared" si="5"/>
        <v>2</v>
      </c>
      <c r="D10" s="175">
        <f t="shared" si="0"/>
        <v>2</v>
      </c>
      <c r="E10" s="69">
        <f t="shared" si="0"/>
        <v>4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1</v>
      </c>
      <c r="J10" s="207">
        <f t="shared" si="2"/>
        <v>2</v>
      </c>
      <c r="K10" s="69">
        <f t="shared" si="2"/>
        <v>3</v>
      </c>
      <c r="L10" s="221">
        <f t="shared" si="8"/>
        <v>0</v>
      </c>
      <c r="M10" s="224">
        <f t="shared" si="3"/>
        <v>1</v>
      </c>
      <c r="N10" s="69">
        <f t="shared" si="3"/>
        <v>1</v>
      </c>
      <c r="O10" s="174">
        <f t="shared" si="4"/>
        <v>3</v>
      </c>
      <c r="P10" s="175">
        <f t="shared" si="4"/>
        <v>5</v>
      </c>
      <c r="Q10" s="69">
        <f t="shared" si="4"/>
        <v>8</v>
      </c>
      <c r="R10" s="599"/>
      <c r="T10" s="1120" t="s">
        <v>41</v>
      </c>
      <c r="U10" s="1121"/>
      <c r="V10" s="1122"/>
      <c r="W10" s="191">
        <f>I20</f>
        <v>10</v>
      </c>
      <c r="X10" s="192">
        <f>J20</f>
        <v>5</v>
      </c>
      <c r="Y10" s="105">
        <f>K20</f>
        <v>15</v>
      </c>
    </row>
    <row r="11" spans="2:25" ht="15" customHeight="1" thickBot="1" x14ac:dyDescent="0.25">
      <c r="B11" s="64" t="s">
        <v>32</v>
      </c>
      <c r="C11" s="176">
        <f t="shared" si="5"/>
        <v>3</v>
      </c>
      <c r="D11" s="177">
        <f t="shared" si="0"/>
        <v>1</v>
      </c>
      <c r="E11" s="70">
        <f t="shared" si="0"/>
        <v>4</v>
      </c>
      <c r="F11" s="182">
        <f t="shared" si="6"/>
        <v>1</v>
      </c>
      <c r="G11" s="177">
        <f t="shared" si="1"/>
        <v>1</v>
      </c>
      <c r="H11" s="70">
        <f t="shared" si="1"/>
        <v>2</v>
      </c>
      <c r="I11" s="176">
        <f t="shared" si="7"/>
        <v>1</v>
      </c>
      <c r="J11" s="208">
        <f t="shared" si="2"/>
        <v>0</v>
      </c>
      <c r="K11" s="70">
        <f t="shared" si="2"/>
        <v>1</v>
      </c>
      <c r="L11" s="220">
        <f t="shared" si="8"/>
        <v>2</v>
      </c>
      <c r="M11" s="225">
        <f t="shared" si="3"/>
        <v>1</v>
      </c>
      <c r="N11" s="70">
        <f t="shared" si="3"/>
        <v>3</v>
      </c>
      <c r="O11" s="176">
        <f t="shared" si="4"/>
        <v>7</v>
      </c>
      <c r="P11" s="177">
        <f t="shared" si="4"/>
        <v>3</v>
      </c>
      <c r="Q11" s="70">
        <f t="shared" si="4"/>
        <v>10</v>
      </c>
      <c r="R11" s="600"/>
      <c r="T11" s="1123" t="s">
        <v>68</v>
      </c>
      <c r="U11" s="1124"/>
      <c r="V11" s="1125"/>
      <c r="W11" s="193">
        <f>L20</f>
        <v>5</v>
      </c>
      <c r="X11" s="194">
        <f>M20</f>
        <v>17</v>
      </c>
      <c r="Y11" s="106">
        <f>N20</f>
        <v>22</v>
      </c>
    </row>
    <row r="12" spans="2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1</v>
      </c>
      <c r="E12" s="69">
        <f t="shared" si="0"/>
        <v>1</v>
      </c>
      <c r="F12" s="181">
        <f t="shared" si="6"/>
        <v>0</v>
      </c>
      <c r="G12" s="175">
        <f t="shared" si="1"/>
        <v>0</v>
      </c>
      <c r="H12" s="69">
        <f t="shared" si="1"/>
        <v>0</v>
      </c>
      <c r="I12" s="174">
        <f t="shared" si="7"/>
        <v>0</v>
      </c>
      <c r="J12" s="207">
        <f t="shared" si="2"/>
        <v>1</v>
      </c>
      <c r="K12" s="69">
        <f t="shared" si="2"/>
        <v>1</v>
      </c>
      <c r="L12" s="221">
        <f t="shared" si="8"/>
        <v>2</v>
      </c>
      <c r="M12" s="224">
        <f t="shared" si="3"/>
        <v>3</v>
      </c>
      <c r="N12" s="69">
        <f t="shared" si="3"/>
        <v>5</v>
      </c>
      <c r="O12" s="174">
        <f t="shared" si="4"/>
        <v>2</v>
      </c>
      <c r="P12" s="175">
        <f t="shared" si="4"/>
        <v>5</v>
      </c>
      <c r="Q12" s="69">
        <f t="shared" si="4"/>
        <v>7</v>
      </c>
      <c r="R12" s="599"/>
      <c r="T12" s="1150" t="s">
        <v>78</v>
      </c>
      <c r="U12" s="1151"/>
      <c r="V12" s="1152"/>
      <c r="W12" s="107">
        <f>SUM(W8:W11)</f>
        <v>28</v>
      </c>
      <c r="X12" s="103">
        <f>SUM(X8:X11)</f>
        <v>41</v>
      </c>
      <c r="Y12" s="123">
        <f>SUM(Y8:Y11)</f>
        <v>69</v>
      </c>
    </row>
    <row r="13" spans="2:25" ht="15" customHeight="1" thickBot="1" x14ac:dyDescent="0.25">
      <c r="B13" s="65" t="s">
        <v>34</v>
      </c>
      <c r="C13" s="178">
        <f t="shared" si="5"/>
        <v>0</v>
      </c>
      <c r="D13" s="179">
        <f t="shared" si="0"/>
        <v>2</v>
      </c>
      <c r="E13" s="71">
        <f t="shared" si="0"/>
        <v>2</v>
      </c>
      <c r="F13" s="183">
        <f t="shared" si="6"/>
        <v>2</v>
      </c>
      <c r="G13" s="179">
        <f t="shared" si="1"/>
        <v>0</v>
      </c>
      <c r="H13" s="71">
        <f t="shared" si="1"/>
        <v>2</v>
      </c>
      <c r="I13" s="178">
        <f t="shared" si="7"/>
        <v>6</v>
      </c>
      <c r="J13" s="209">
        <f t="shared" si="2"/>
        <v>0</v>
      </c>
      <c r="K13" s="71">
        <f t="shared" si="2"/>
        <v>6</v>
      </c>
      <c r="L13" s="226">
        <f t="shared" si="8"/>
        <v>0</v>
      </c>
      <c r="M13" s="227">
        <f t="shared" si="3"/>
        <v>0</v>
      </c>
      <c r="N13" s="71">
        <f t="shared" si="3"/>
        <v>0</v>
      </c>
      <c r="O13" s="178">
        <f t="shared" si="4"/>
        <v>8</v>
      </c>
      <c r="P13" s="179">
        <f t="shared" si="4"/>
        <v>2</v>
      </c>
      <c r="Q13" s="71">
        <f t="shared" si="4"/>
        <v>10</v>
      </c>
      <c r="R13" s="601"/>
      <c r="U13" s="1"/>
      <c r="V13" s="1"/>
    </row>
    <row r="14" spans="2:25" ht="15" customHeight="1" x14ac:dyDescent="0.2">
      <c r="B14" s="63" t="s">
        <v>35</v>
      </c>
      <c r="C14" s="174">
        <f t="shared" si="5"/>
        <v>1</v>
      </c>
      <c r="D14" s="175">
        <f t="shared" si="0"/>
        <v>1</v>
      </c>
      <c r="E14" s="69">
        <f t="shared" si="0"/>
        <v>2</v>
      </c>
      <c r="F14" s="181">
        <f t="shared" si="6"/>
        <v>1</v>
      </c>
      <c r="G14" s="175">
        <f t="shared" si="1"/>
        <v>0</v>
      </c>
      <c r="H14" s="69">
        <f t="shared" si="1"/>
        <v>1</v>
      </c>
      <c r="I14" s="174">
        <f t="shared" si="7"/>
        <v>1</v>
      </c>
      <c r="J14" s="207">
        <f t="shared" si="2"/>
        <v>0</v>
      </c>
      <c r="K14" s="69">
        <f t="shared" si="2"/>
        <v>1</v>
      </c>
      <c r="L14" s="221">
        <f t="shared" si="8"/>
        <v>1</v>
      </c>
      <c r="M14" s="224">
        <f t="shared" si="3"/>
        <v>2</v>
      </c>
      <c r="N14" s="69">
        <f t="shared" si="3"/>
        <v>3</v>
      </c>
      <c r="O14" s="174">
        <f t="shared" si="4"/>
        <v>4</v>
      </c>
      <c r="P14" s="175">
        <f t="shared" si="4"/>
        <v>3</v>
      </c>
      <c r="Q14" s="69">
        <f t="shared" si="4"/>
        <v>7</v>
      </c>
      <c r="R14" s="600"/>
      <c r="T14" s="1166" t="s">
        <v>79</v>
      </c>
      <c r="U14" s="1167"/>
      <c r="V14" s="1167"/>
      <c r="W14" s="1167"/>
      <c r="X14" s="1167"/>
      <c r="Y14" s="1168"/>
    </row>
    <row r="15" spans="2:25" ht="15" customHeight="1" thickBot="1" x14ac:dyDescent="0.25">
      <c r="B15" s="63" t="s">
        <v>36</v>
      </c>
      <c r="C15" s="174">
        <f t="shared" si="5"/>
        <v>0</v>
      </c>
      <c r="D15" s="175">
        <f t="shared" si="0"/>
        <v>1</v>
      </c>
      <c r="E15" s="69">
        <f t="shared" si="0"/>
        <v>1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1</v>
      </c>
      <c r="J15" s="207">
        <f t="shared" si="2"/>
        <v>0</v>
      </c>
      <c r="K15" s="69">
        <f t="shared" si="2"/>
        <v>1</v>
      </c>
      <c r="L15" s="221">
        <f t="shared" si="8"/>
        <v>0</v>
      </c>
      <c r="M15" s="224">
        <f t="shared" si="3"/>
        <v>0</v>
      </c>
      <c r="N15" s="69">
        <f t="shared" si="3"/>
        <v>0</v>
      </c>
      <c r="O15" s="174">
        <f t="shared" si="4"/>
        <v>1</v>
      </c>
      <c r="P15" s="175">
        <f t="shared" si="4"/>
        <v>1</v>
      </c>
      <c r="Q15" s="69">
        <f t="shared" si="4"/>
        <v>2</v>
      </c>
      <c r="R15" s="599"/>
      <c r="T15" s="1169"/>
      <c r="U15" s="1170"/>
      <c r="V15" s="1170"/>
      <c r="W15" s="1170"/>
      <c r="X15" s="1170"/>
      <c r="Y15" s="1171"/>
    </row>
    <row r="16" spans="2:25" ht="15" customHeight="1" x14ac:dyDescent="0.2">
      <c r="B16" s="63" t="s">
        <v>37</v>
      </c>
      <c r="C16" s="174">
        <f t="shared" si="5"/>
        <v>2</v>
      </c>
      <c r="D16" s="175">
        <f t="shared" si="0"/>
        <v>2</v>
      </c>
      <c r="E16" s="69">
        <f t="shared" si="0"/>
        <v>4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0</v>
      </c>
      <c r="K16" s="69">
        <f t="shared" si="2"/>
        <v>0</v>
      </c>
      <c r="L16" s="221">
        <f t="shared" si="8"/>
        <v>0</v>
      </c>
      <c r="M16" s="224">
        <f t="shared" si="3"/>
        <v>0</v>
      </c>
      <c r="N16" s="69">
        <f t="shared" si="3"/>
        <v>0</v>
      </c>
      <c r="O16" s="178">
        <f t="shared" si="4"/>
        <v>2</v>
      </c>
      <c r="P16" s="179">
        <f t="shared" si="4"/>
        <v>2</v>
      </c>
      <c r="Q16" s="71">
        <f t="shared" si="4"/>
        <v>4</v>
      </c>
      <c r="R16" s="601"/>
      <c r="T16" s="1172" t="str">
        <f>CONCATENATE($U$2-1,"  ",$V$2,"  ",$W$2-1)</f>
        <v>2011  ~  2012</v>
      </c>
      <c r="U16" s="1173"/>
      <c r="V16" s="1173"/>
      <c r="W16" s="498"/>
      <c r="X16" s="499"/>
      <c r="Y16" s="214">
        <f>SUM(W16:X16)</f>
        <v>0</v>
      </c>
    </row>
    <row r="17" spans="2:25" ht="15" customHeight="1" x14ac:dyDescent="0.2">
      <c r="B17" s="64" t="s">
        <v>38</v>
      </c>
      <c r="C17" s="176">
        <f t="shared" si="5"/>
        <v>0</v>
      </c>
      <c r="D17" s="177">
        <f t="shared" si="0"/>
        <v>1</v>
      </c>
      <c r="E17" s="70">
        <f t="shared" si="0"/>
        <v>1</v>
      </c>
      <c r="F17" s="182">
        <f t="shared" si="6"/>
        <v>0</v>
      </c>
      <c r="G17" s="177">
        <f t="shared" si="1"/>
        <v>0</v>
      </c>
      <c r="H17" s="70">
        <f t="shared" si="1"/>
        <v>0</v>
      </c>
      <c r="I17" s="176">
        <f t="shared" si="7"/>
        <v>0</v>
      </c>
      <c r="J17" s="208">
        <f t="shared" si="2"/>
        <v>0</v>
      </c>
      <c r="K17" s="70">
        <f t="shared" si="2"/>
        <v>0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0</v>
      </c>
      <c r="P17" s="175">
        <f t="shared" si="4"/>
        <v>1</v>
      </c>
      <c r="Q17" s="69">
        <f t="shared" si="4"/>
        <v>1</v>
      </c>
      <c r="R17" s="599"/>
      <c r="T17" s="1174" t="str">
        <f>CONCATENATE($U$2-2,"  ",$V$2,"  ",$W$2-2)</f>
        <v>2010  ~  2011</v>
      </c>
      <c r="U17" s="1175"/>
      <c r="V17" s="1175"/>
      <c r="W17" s="494"/>
      <c r="X17" s="495"/>
      <c r="Y17" s="212">
        <f>SUM(W17:X17)</f>
        <v>0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0</v>
      </c>
      <c r="G18" s="175">
        <f t="shared" si="1"/>
        <v>0</v>
      </c>
      <c r="H18" s="69">
        <f t="shared" si="1"/>
        <v>0</v>
      </c>
      <c r="I18" s="174">
        <f t="shared" si="7"/>
        <v>0</v>
      </c>
      <c r="J18" s="207">
        <f t="shared" si="2"/>
        <v>0</v>
      </c>
      <c r="K18" s="69">
        <f t="shared" si="2"/>
        <v>0</v>
      </c>
      <c r="L18" s="221">
        <f t="shared" si="8"/>
        <v>0</v>
      </c>
      <c r="M18" s="224">
        <f t="shared" si="3"/>
        <v>2</v>
      </c>
      <c r="N18" s="69">
        <f t="shared" si="3"/>
        <v>2</v>
      </c>
      <c r="O18" s="174">
        <f t="shared" si="4"/>
        <v>0</v>
      </c>
      <c r="P18" s="175">
        <f t="shared" si="4"/>
        <v>2</v>
      </c>
      <c r="Q18" s="69">
        <f t="shared" si="4"/>
        <v>2</v>
      </c>
      <c r="R18" s="599"/>
      <c r="T18" s="1174" t="str">
        <f>CONCATENATE($U$2-3,"  ",$V$2,"  ",$W$2-3)</f>
        <v>2009  ~  2010</v>
      </c>
      <c r="U18" s="1175"/>
      <c r="V18" s="1175"/>
      <c r="W18" s="494"/>
      <c r="X18" s="495"/>
      <c r="Y18" s="212">
        <f>SUM(W18:X18)</f>
        <v>0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2</v>
      </c>
      <c r="E19" s="69">
        <f t="shared" si="0"/>
        <v>2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1</v>
      </c>
      <c r="K19" s="69">
        <f t="shared" si="2"/>
        <v>1</v>
      </c>
      <c r="L19" s="221">
        <f t="shared" si="8"/>
        <v>0</v>
      </c>
      <c r="M19" s="224">
        <f t="shared" si="3"/>
        <v>2</v>
      </c>
      <c r="N19" s="69">
        <f t="shared" si="3"/>
        <v>2</v>
      </c>
      <c r="O19" s="174">
        <f t="shared" si="4"/>
        <v>0</v>
      </c>
      <c r="P19" s="175">
        <f t="shared" si="4"/>
        <v>5</v>
      </c>
      <c r="Q19" s="69">
        <f t="shared" si="4"/>
        <v>5</v>
      </c>
      <c r="R19" s="599"/>
      <c r="T19" s="1159" t="str">
        <f>CONCATENATE($U$2-4,"  ",$V$2,"  ",$W$2-4)</f>
        <v>2008  ~  2009</v>
      </c>
      <c r="U19" s="1160"/>
      <c r="V19" s="1160"/>
      <c r="W19" s="496"/>
      <c r="X19" s="497"/>
      <c r="Y19" s="213">
        <f>SUM(W19:X19)</f>
        <v>0</v>
      </c>
    </row>
    <row r="20" spans="2:25" ht="15" customHeight="1" thickBot="1" x14ac:dyDescent="0.25">
      <c r="B20" s="78" t="s">
        <v>29</v>
      </c>
      <c r="C20" s="55">
        <f t="shared" si="5"/>
        <v>8</v>
      </c>
      <c r="D20" s="61">
        <f t="shared" si="0"/>
        <v>17</v>
      </c>
      <c r="E20" s="57">
        <f t="shared" si="0"/>
        <v>25</v>
      </c>
      <c r="F20" s="79">
        <f t="shared" si="6"/>
        <v>5</v>
      </c>
      <c r="G20" s="61">
        <f t="shared" si="1"/>
        <v>2</v>
      </c>
      <c r="H20" s="57">
        <f t="shared" si="1"/>
        <v>7</v>
      </c>
      <c r="I20" s="79">
        <f t="shared" si="7"/>
        <v>10</v>
      </c>
      <c r="J20" s="61">
        <f t="shared" si="2"/>
        <v>5</v>
      </c>
      <c r="K20" s="57">
        <f t="shared" si="2"/>
        <v>15</v>
      </c>
      <c r="L20" s="79">
        <f t="shared" si="8"/>
        <v>5</v>
      </c>
      <c r="M20" s="61">
        <f t="shared" si="3"/>
        <v>17</v>
      </c>
      <c r="N20" s="57">
        <f t="shared" si="3"/>
        <v>22</v>
      </c>
      <c r="O20" s="55">
        <f t="shared" si="4"/>
        <v>28</v>
      </c>
      <c r="P20" s="61">
        <f t="shared" si="4"/>
        <v>41</v>
      </c>
      <c r="Q20" s="122">
        <f t="shared" si="4"/>
        <v>69</v>
      </c>
      <c r="R20" s="647">
        <f>SUM(R8:R19)</f>
        <v>0</v>
      </c>
      <c r="T20" s="1136" t="s">
        <v>84</v>
      </c>
      <c r="U20" s="1137"/>
      <c r="V20" s="1210"/>
      <c r="W20" s="491">
        <f>SUM(W16:W19)+W12</f>
        <v>28</v>
      </c>
      <c r="X20" s="492">
        <f>SUM(X16:X19)+X12</f>
        <v>41</v>
      </c>
      <c r="Y20" s="493">
        <f>SUM(Y16:Y19)+Y12</f>
        <v>69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447">
        <f>C8</f>
        <v>0</v>
      </c>
      <c r="D22" s="449">
        <f t="shared" ref="D22:R22" si="9">D8</f>
        <v>1</v>
      </c>
      <c r="E22" s="456">
        <f t="shared" si="9"/>
        <v>1</v>
      </c>
      <c r="F22" s="455">
        <f t="shared" si="9"/>
        <v>1</v>
      </c>
      <c r="G22" s="449">
        <f t="shared" si="9"/>
        <v>0</v>
      </c>
      <c r="H22" s="456">
        <f t="shared" si="9"/>
        <v>1</v>
      </c>
      <c r="I22" s="455">
        <f t="shared" si="9"/>
        <v>0</v>
      </c>
      <c r="J22" s="449">
        <f t="shared" si="9"/>
        <v>0</v>
      </c>
      <c r="K22" s="456">
        <f t="shared" si="9"/>
        <v>0</v>
      </c>
      <c r="L22" s="455">
        <f t="shared" si="9"/>
        <v>0</v>
      </c>
      <c r="M22" s="449">
        <f t="shared" si="9"/>
        <v>3</v>
      </c>
      <c r="N22" s="456">
        <f t="shared" si="9"/>
        <v>3</v>
      </c>
      <c r="O22" s="455">
        <f t="shared" si="9"/>
        <v>1</v>
      </c>
      <c r="P22" s="449">
        <f t="shared" si="9"/>
        <v>4</v>
      </c>
      <c r="Q22" s="456">
        <f t="shared" si="9"/>
        <v>5</v>
      </c>
      <c r="R22" s="691">
        <f t="shared" si="9"/>
        <v>0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461">
        <f t="shared" ref="C23:R33" si="10">C9+C22</f>
        <v>0</v>
      </c>
      <c r="D23" s="450">
        <f t="shared" si="10"/>
        <v>4</v>
      </c>
      <c r="E23" s="457">
        <f t="shared" si="10"/>
        <v>4</v>
      </c>
      <c r="F23" s="448">
        <f t="shared" si="10"/>
        <v>1</v>
      </c>
      <c r="G23" s="450">
        <f t="shared" si="10"/>
        <v>1</v>
      </c>
      <c r="H23" s="457">
        <f t="shared" si="10"/>
        <v>2</v>
      </c>
      <c r="I23" s="448">
        <f t="shared" si="10"/>
        <v>0</v>
      </c>
      <c r="J23" s="450">
        <f t="shared" si="10"/>
        <v>1</v>
      </c>
      <c r="K23" s="457">
        <f t="shared" si="10"/>
        <v>1</v>
      </c>
      <c r="L23" s="448">
        <f t="shared" si="10"/>
        <v>0</v>
      </c>
      <c r="M23" s="450">
        <f t="shared" si="10"/>
        <v>6</v>
      </c>
      <c r="N23" s="457">
        <f t="shared" si="10"/>
        <v>6</v>
      </c>
      <c r="O23" s="448">
        <f t="shared" si="10"/>
        <v>1</v>
      </c>
      <c r="P23" s="450">
        <f t="shared" si="10"/>
        <v>12</v>
      </c>
      <c r="Q23" s="457">
        <f t="shared" si="10"/>
        <v>13</v>
      </c>
      <c r="R23" s="692">
        <f t="shared" si="10"/>
        <v>0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462">
        <f t="shared" si="10"/>
        <v>2</v>
      </c>
      <c r="D24" s="452">
        <f t="shared" si="10"/>
        <v>6</v>
      </c>
      <c r="E24" s="595">
        <f t="shared" si="10"/>
        <v>8</v>
      </c>
      <c r="F24" s="451">
        <f t="shared" si="10"/>
        <v>1</v>
      </c>
      <c r="G24" s="452">
        <f t="shared" si="10"/>
        <v>1</v>
      </c>
      <c r="H24" s="595">
        <f t="shared" si="10"/>
        <v>2</v>
      </c>
      <c r="I24" s="451">
        <f t="shared" si="10"/>
        <v>1</v>
      </c>
      <c r="J24" s="452">
        <f t="shared" si="10"/>
        <v>3</v>
      </c>
      <c r="K24" s="595">
        <f t="shared" si="10"/>
        <v>4</v>
      </c>
      <c r="L24" s="451">
        <f t="shared" si="10"/>
        <v>0</v>
      </c>
      <c r="M24" s="452">
        <f t="shared" si="10"/>
        <v>7</v>
      </c>
      <c r="N24" s="595">
        <f t="shared" si="10"/>
        <v>7</v>
      </c>
      <c r="O24" s="451">
        <f t="shared" si="10"/>
        <v>4</v>
      </c>
      <c r="P24" s="452">
        <f t="shared" si="10"/>
        <v>17</v>
      </c>
      <c r="Q24" s="595">
        <f t="shared" si="10"/>
        <v>21</v>
      </c>
      <c r="R24" s="689">
        <f t="shared" si="10"/>
        <v>0</v>
      </c>
      <c r="S24" s="482"/>
      <c r="T24" s="1161" t="s">
        <v>103</v>
      </c>
      <c r="U24" s="1162"/>
      <c r="V24" s="1162"/>
      <c r="W24" s="1139"/>
      <c r="X24" s="1139"/>
      <c r="Y24" s="1140"/>
    </row>
    <row r="25" spans="2:25" ht="15" customHeight="1" thickBot="1" x14ac:dyDescent="0.25">
      <c r="B25" s="444" t="s">
        <v>32</v>
      </c>
      <c r="C25" s="461">
        <f t="shared" si="10"/>
        <v>5</v>
      </c>
      <c r="D25" s="450">
        <f t="shared" si="10"/>
        <v>7</v>
      </c>
      <c r="E25" s="457">
        <f t="shared" si="10"/>
        <v>12</v>
      </c>
      <c r="F25" s="448">
        <f t="shared" si="10"/>
        <v>2</v>
      </c>
      <c r="G25" s="450">
        <f t="shared" si="10"/>
        <v>2</v>
      </c>
      <c r="H25" s="457">
        <f t="shared" si="10"/>
        <v>4</v>
      </c>
      <c r="I25" s="448">
        <f t="shared" si="10"/>
        <v>2</v>
      </c>
      <c r="J25" s="450">
        <f t="shared" si="10"/>
        <v>3</v>
      </c>
      <c r="K25" s="457">
        <f t="shared" si="10"/>
        <v>5</v>
      </c>
      <c r="L25" s="448">
        <f t="shared" si="10"/>
        <v>2</v>
      </c>
      <c r="M25" s="450">
        <f t="shared" si="10"/>
        <v>8</v>
      </c>
      <c r="N25" s="457">
        <f t="shared" si="10"/>
        <v>10</v>
      </c>
      <c r="O25" s="448">
        <f t="shared" si="10"/>
        <v>11</v>
      </c>
      <c r="P25" s="450">
        <f t="shared" si="10"/>
        <v>20</v>
      </c>
      <c r="Q25" s="457">
        <f t="shared" si="10"/>
        <v>31</v>
      </c>
      <c r="R25" s="692">
        <f t="shared" si="10"/>
        <v>0</v>
      </c>
      <c r="S25" s="482"/>
      <c r="T25" s="1141">
        <f>N2</f>
        <v>41364</v>
      </c>
      <c r="U25" s="1154"/>
      <c r="V25" s="1155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461">
        <f t="shared" si="10"/>
        <v>5</v>
      </c>
      <c r="D26" s="450">
        <f t="shared" si="10"/>
        <v>8</v>
      </c>
      <c r="E26" s="457">
        <f t="shared" si="10"/>
        <v>13</v>
      </c>
      <c r="F26" s="448">
        <f t="shared" si="10"/>
        <v>2</v>
      </c>
      <c r="G26" s="450">
        <f t="shared" si="10"/>
        <v>2</v>
      </c>
      <c r="H26" s="457">
        <f t="shared" si="10"/>
        <v>4</v>
      </c>
      <c r="I26" s="448">
        <f t="shared" si="10"/>
        <v>2</v>
      </c>
      <c r="J26" s="450">
        <f t="shared" si="10"/>
        <v>4</v>
      </c>
      <c r="K26" s="457">
        <f t="shared" si="10"/>
        <v>6</v>
      </c>
      <c r="L26" s="448">
        <f t="shared" si="10"/>
        <v>4</v>
      </c>
      <c r="M26" s="450">
        <f t="shared" si="10"/>
        <v>11</v>
      </c>
      <c r="N26" s="457">
        <f t="shared" si="10"/>
        <v>15</v>
      </c>
      <c r="O26" s="448">
        <f t="shared" si="10"/>
        <v>13</v>
      </c>
      <c r="P26" s="450">
        <f t="shared" si="10"/>
        <v>25</v>
      </c>
      <c r="Q26" s="457">
        <f t="shared" si="10"/>
        <v>38</v>
      </c>
      <c r="R26" s="692">
        <f t="shared" si="10"/>
        <v>0</v>
      </c>
      <c r="S26" s="482"/>
      <c r="T26" s="1156" t="s">
        <v>73</v>
      </c>
      <c r="U26" s="1157"/>
      <c r="V26" s="1158"/>
      <c r="W26" s="189">
        <f>C33-C30</f>
        <v>0</v>
      </c>
      <c r="X26" s="190">
        <f>D33-D30</f>
        <v>3</v>
      </c>
      <c r="Y26" s="104">
        <f>E33-E30</f>
        <v>3</v>
      </c>
    </row>
    <row r="27" spans="2:25" ht="15" customHeight="1" x14ac:dyDescent="0.2">
      <c r="B27" s="445" t="s">
        <v>94</v>
      </c>
      <c r="C27" s="461">
        <f t="shared" si="10"/>
        <v>5</v>
      </c>
      <c r="D27" s="450">
        <f t="shared" si="10"/>
        <v>10</v>
      </c>
      <c r="E27" s="596">
        <f t="shared" si="10"/>
        <v>15</v>
      </c>
      <c r="F27" s="448">
        <f t="shared" si="10"/>
        <v>4</v>
      </c>
      <c r="G27" s="450">
        <f t="shared" si="10"/>
        <v>2</v>
      </c>
      <c r="H27" s="596">
        <f t="shared" si="10"/>
        <v>6</v>
      </c>
      <c r="I27" s="448">
        <f t="shared" si="10"/>
        <v>8</v>
      </c>
      <c r="J27" s="450">
        <f t="shared" si="10"/>
        <v>4</v>
      </c>
      <c r="K27" s="596">
        <f t="shared" si="10"/>
        <v>12</v>
      </c>
      <c r="L27" s="448">
        <f t="shared" si="10"/>
        <v>4</v>
      </c>
      <c r="M27" s="450">
        <f t="shared" si="10"/>
        <v>11</v>
      </c>
      <c r="N27" s="596">
        <f t="shared" si="10"/>
        <v>15</v>
      </c>
      <c r="O27" s="448">
        <f t="shared" si="10"/>
        <v>21</v>
      </c>
      <c r="P27" s="450">
        <f t="shared" si="10"/>
        <v>27</v>
      </c>
      <c r="Q27" s="596">
        <f t="shared" si="10"/>
        <v>48</v>
      </c>
      <c r="R27" s="688">
        <f t="shared" si="10"/>
        <v>0</v>
      </c>
      <c r="S27" s="482"/>
      <c r="T27" s="1133" t="s">
        <v>75</v>
      </c>
      <c r="U27" s="1134"/>
      <c r="V27" s="1135"/>
      <c r="W27" s="191">
        <f>F33-F30</f>
        <v>0</v>
      </c>
      <c r="X27" s="192">
        <f>G33-G30</f>
        <v>0</v>
      </c>
      <c r="Y27" s="105">
        <f>H33-H30</f>
        <v>0</v>
      </c>
    </row>
    <row r="28" spans="2:25" ht="15" customHeight="1" x14ac:dyDescent="0.2">
      <c r="B28" s="443" t="s">
        <v>35</v>
      </c>
      <c r="C28" s="463">
        <f t="shared" si="10"/>
        <v>6</v>
      </c>
      <c r="D28" s="454">
        <f t="shared" si="10"/>
        <v>11</v>
      </c>
      <c r="E28" s="459">
        <f t="shared" si="10"/>
        <v>17</v>
      </c>
      <c r="F28" s="453">
        <f t="shared" si="10"/>
        <v>5</v>
      </c>
      <c r="G28" s="454">
        <f t="shared" si="10"/>
        <v>2</v>
      </c>
      <c r="H28" s="459">
        <f t="shared" si="10"/>
        <v>7</v>
      </c>
      <c r="I28" s="453">
        <f t="shared" si="10"/>
        <v>9</v>
      </c>
      <c r="J28" s="454">
        <f t="shared" si="10"/>
        <v>4</v>
      </c>
      <c r="K28" s="459">
        <f t="shared" si="10"/>
        <v>13</v>
      </c>
      <c r="L28" s="453">
        <f t="shared" si="10"/>
        <v>5</v>
      </c>
      <c r="M28" s="454">
        <f t="shared" si="10"/>
        <v>13</v>
      </c>
      <c r="N28" s="459">
        <f t="shared" si="10"/>
        <v>18</v>
      </c>
      <c r="O28" s="453">
        <f t="shared" si="10"/>
        <v>25</v>
      </c>
      <c r="P28" s="454">
        <f t="shared" si="10"/>
        <v>30</v>
      </c>
      <c r="Q28" s="459">
        <f t="shared" si="10"/>
        <v>55</v>
      </c>
      <c r="R28" s="693">
        <f t="shared" si="10"/>
        <v>0</v>
      </c>
      <c r="S28" s="482"/>
      <c r="T28" s="1120" t="s">
        <v>41</v>
      </c>
      <c r="U28" s="1121"/>
      <c r="V28" s="1122"/>
      <c r="W28" s="191">
        <f>I33-I30</f>
        <v>0</v>
      </c>
      <c r="X28" s="192">
        <f>J33-J30</f>
        <v>1</v>
      </c>
      <c r="Y28" s="105">
        <f>K33-K30</f>
        <v>1</v>
      </c>
    </row>
    <row r="29" spans="2:25" ht="15" customHeight="1" thickBot="1" x14ac:dyDescent="0.25">
      <c r="B29" s="443" t="s">
        <v>36</v>
      </c>
      <c r="C29" s="461">
        <f t="shared" si="10"/>
        <v>6</v>
      </c>
      <c r="D29" s="450">
        <f t="shared" si="10"/>
        <v>12</v>
      </c>
      <c r="E29" s="457">
        <f t="shared" si="10"/>
        <v>18</v>
      </c>
      <c r="F29" s="448">
        <f t="shared" si="10"/>
        <v>5</v>
      </c>
      <c r="G29" s="450">
        <f t="shared" si="10"/>
        <v>2</v>
      </c>
      <c r="H29" s="457">
        <f t="shared" si="10"/>
        <v>7</v>
      </c>
      <c r="I29" s="448">
        <f t="shared" si="10"/>
        <v>10</v>
      </c>
      <c r="J29" s="450">
        <f t="shared" si="10"/>
        <v>4</v>
      </c>
      <c r="K29" s="457">
        <f t="shared" si="10"/>
        <v>14</v>
      </c>
      <c r="L29" s="448">
        <f t="shared" si="10"/>
        <v>5</v>
      </c>
      <c r="M29" s="450">
        <f t="shared" si="10"/>
        <v>13</v>
      </c>
      <c r="N29" s="457">
        <f t="shared" si="10"/>
        <v>18</v>
      </c>
      <c r="O29" s="448">
        <f t="shared" si="10"/>
        <v>26</v>
      </c>
      <c r="P29" s="450">
        <f t="shared" si="10"/>
        <v>31</v>
      </c>
      <c r="Q29" s="457">
        <f t="shared" si="10"/>
        <v>57</v>
      </c>
      <c r="R29" s="692">
        <f t="shared" si="10"/>
        <v>0</v>
      </c>
      <c r="S29" s="482"/>
      <c r="T29" s="1123" t="s">
        <v>68</v>
      </c>
      <c r="U29" s="1124"/>
      <c r="V29" s="1125"/>
      <c r="W29" s="193">
        <f>L33-L30</f>
        <v>0</v>
      </c>
      <c r="X29" s="194">
        <f>M33-M30</f>
        <v>4</v>
      </c>
      <c r="Y29" s="106">
        <f>N33-N30</f>
        <v>4</v>
      </c>
    </row>
    <row r="30" spans="2:25" ht="15" customHeight="1" thickBot="1" x14ac:dyDescent="0.25">
      <c r="B30" s="443" t="s">
        <v>93</v>
      </c>
      <c r="C30" s="462">
        <f t="shared" si="10"/>
        <v>8</v>
      </c>
      <c r="D30" s="452">
        <f t="shared" si="10"/>
        <v>14</v>
      </c>
      <c r="E30" s="595">
        <f t="shared" si="10"/>
        <v>22</v>
      </c>
      <c r="F30" s="451">
        <f t="shared" si="10"/>
        <v>5</v>
      </c>
      <c r="G30" s="452">
        <f t="shared" si="10"/>
        <v>2</v>
      </c>
      <c r="H30" s="595">
        <f t="shared" si="10"/>
        <v>7</v>
      </c>
      <c r="I30" s="451">
        <f t="shared" si="10"/>
        <v>10</v>
      </c>
      <c r="J30" s="452">
        <f t="shared" si="10"/>
        <v>4</v>
      </c>
      <c r="K30" s="595">
        <f t="shared" si="10"/>
        <v>14</v>
      </c>
      <c r="L30" s="451">
        <f t="shared" si="10"/>
        <v>5</v>
      </c>
      <c r="M30" s="452">
        <f t="shared" si="10"/>
        <v>13</v>
      </c>
      <c r="N30" s="595">
        <f t="shared" si="10"/>
        <v>18</v>
      </c>
      <c r="O30" s="451">
        <f t="shared" si="10"/>
        <v>28</v>
      </c>
      <c r="P30" s="452">
        <f t="shared" si="10"/>
        <v>33</v>
      </c>
      <c r="Q30" s="595">
        <f t="shared" si="10"/>
        <v>61</v>
      </c>
      <c r="R30" s="689">
        <f t="shared" si="10"/>
        <v>0</v>
      </c>
      <c r="S30" s="482"/>
      <c r="T30" s="1150" t="s">
        <v>78</v>
      </c>
      <c r="U30" s="1151"/>
      <c r="V30" s="1152"/>
      <c r="W30" s="107">
        <f>SUM(W26:W29)</f>
        <v>0</v>
      </c>
      <c r="X30" s="103">
        <f>SUM(X26:X29)</f>
        <v>8</v>
      </c>
      <c r="Y30" s="123">
        <f>SUM(Y26:Y29)</f>
        <v>8</v>
      </c>
    </row>
    <row r="31" spans="2:25" ht="15" customHeight="1" x14ac:dyDescent="0.2">
      <c r="B31" s="444" t="s">
        <v>38</v>
      </c>
      <c r="C31" s="461">
        <f t="shared" si="10"/>
        <v>8</v>
      </c>
      <c r="D31" s="450">
        <f t="shared" si="10"/>
        <v>15</v>
      </c>
      <c r="E31" s="457">
        <f t="shared" si="10"/>
        <v>23</v>
      </c>
      <c r="F31" s="448">
        <f t="shared" si="10"/>
        <v>5</v>
      </c>
      <c r="G31" s="450">
        <f t="shared" si="10"/>
        <v>2</v>
      </c>
      <c r="H31" s="457">
        <f t="shared" si="10"/>
        <v>7</v>
      </c>
      <c r="I31" s="448">
        <f t="shared" si="10"/>
        <v>10</v>
      </c>
      <c r="J31" s="450">
        <f t="shared" si="10"/>
        <v>4</v>
      </c>
      <c r="K31" s="457">
        <f t="shared" si="10"/>
        <v>14</v>
      </c>
      <c r="L31" s="448">
        <f t="shared" si="10"/>
        <v>5</v>
      </c>
      <c r="M31" s="450">
        <f t="shared" si="10"/>
        <v>13</v>
      </c>
      <c r="N31" s="457">
        <f t="shared" si="10"/>
        <v>18</v>
      </c>
      <c r="O31" s="448">
        <f t="shared" si="10"/>
        <v>28</v>
      </c>
      <c r="P31" s="450">
        <f t="shared" si="10"/>
        <v>34</v>
      </c>
      <c r="Q31" s="457">
        <f t="shared" si="10"/>
        <v>62</v>
      </c>
      <c r="R31" s="692">
        <f t="shared" si="10"/>
        <v>0</v>
      </c>
      <c r="S31" s="482"/>
    </row>
    <row r="32" spans="2:25" ht="15" customHeight="1" x14ac:dyDescent="0.2">
      <c r="B32" s="443" t="s">
        <v>39</v>
      </c>
      <c r="C32" s="461">
        <f t="shared" si="10"/>
        <v>8</v>
      </c>
      <c r="D32" s="450">
        <f t="shared" si="10"/>
        <v>15</v>
      </c>
      <c r="E32" s="457">
        <f t="shared" si="10"/>
        <v>23</v>
      </c>
      <c r="F32" s="448">
        <f t="shared" si="10"/>
        <v>5</v>
      </c>
      <c r="G32" s="450">
        <f t="shared" si="10"/>
        <v>2</v>
      </c>
      <c r="H32" s="457">
        <f t="shared" si="10"/>
        <v>7</v>
      </c>
      <c r="I32" s="448">
        <f t="shared" si="10"/>
        <v>10</v>
      </c>
      <c r="J32" s="450">
        <f t="shared" si="10"/>
        <v>4</v>
      </c>
      <c r="K32" s="457">
        <f t="shared" si="10"/>
        <v>14</v>
      </c>
      <c r="L32" s="448">
        <f t="shared" si="10"/>
        <v>5</v>
      </c>
      <c r="M32" s="450">
        <f t="shared" si="10"/>
        <v>15</v>
      </c>
      <c r="N32" s="457">
        <f t="shared" si="10"/>
        <v>20</v>
      </c>
      <c r="O32" s="448">
        <f t="shared" si="10"/>
        <v>28</v>
      </c>
      <c r="P32" s="450">
        <f t="shared" si="10"/>
        <v>36</v>
      </c>
      <c r="Q32" s="457">
        <f t="shared" si="10"/>
        <v>64</v>
      </c>
      <c r="R32" s="692">
        <f t="shared" si="10"/>
        <v>0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464">
        <f t="shared" si="10"/>
        <v>8</v>
      </c>
      <c r="D33" s="465">
        <f t="shared" si="10"/>
        <v>17</v>
      </c>
      <c r="E33" s="597">
        <f t="shared" si="10"/>
        <v>25</v>
      </c>
      <c r="F33" s="466">
        <f t="shared" si="10"/>
        <v>5</v>
      </c>
      <c r="G33" s="465">
        <f t="shared" si="10"/>
        <v>2</v>
      </c>
      <c r="H33" s="597">
        <f t="shared" si="10"/>
        <v>7</v>
      </c>
      <c r="I33" s="466">
        <f t="shared" si="10"/>
        <v>10</v>
      </c>
      <c r="J33" s="465">
        <f t="shared" si="10"/>
        <v>5</v>
      </c>
      <c r="K33" s="597">
        <f t="shared" si="10"/>
        <v>15</v>
      </c>
      <c r="L33" s="466">
        <f t="shared" si="10"/>
        <v>5</v>
      </c>
      <c r="M33" s="465">
        <f t="shared" si="10"/>
        <v>17</v>
      </c>
      <c r="N33" s="597">
        <f t="shared" si="10"/>
        <v>22</v>
      </c>
      <c r="O33" s="466">
        <f t="shared" si="10"/>
        <v>28</v>
      </c>
      <c r="P33" s="465">
        <f t="shared" si="10"/>
        <v>41</v>
      </c>
      <c r="Q33" s="597">
        <f t="shared" si="10"/>
        <v>69</v>
      </c>
      <c r="R33" s="690">
        <f t="shared" si="10"/>
        <v>0</v>
      </c>
      <c r="S33" s="482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604">
        <f>SUM(C8:C10)</f>
        <v>2</v>
      </c>
      <c r="D35" s="612">
        <f t="shared" ref="D35:R35" si="11">SUM(D8:D10)</f>
        <v>6</v>
      </c>
      <c r="E35" s="616">
        <f t="shared" si="11"/>
        <v>8</v>
      </c>
      <c r="F35" s="604">
        <f t="shared" si="11"/>
        <v>1</v>
      </c>
      <c r="G35" s="612">
        <f t="shared" si="11"/>
        <v>1</v>
      </c>
      <c r="H35" s="620">
        <f t="shared" si="11"/>
        <v>2</v>
      </c>
      <c r="I35" s="604">
        <f t="shared" si="11"/>
        <v>1</v>
      </c>
      <c r="J35" s="612">
        <f t="shared" si="11"/>
        <v>3</v>
      </c>
      <c r="K35" s="624">
        <f t="shared" si="11"/>
        <v>4</v>
      </c>
      <c r="L35" s="604">
        <f t="shared" si="11"/>
        <v>0</v>
      </c>
      <c r="M35" s="612">
        <f t="shared" si="11"/>
        <v>7</v>
      </c>
      <c r="N35" s="628">
        <f t="shared" si="11"/>
        <v>7</v>
      </c>
      <c r="O35" s="604">
        <f t="shared" si="11"/>
        <v>4</v>
      </c>
      <c r="P35" s="612">
        <f t="shared" si="11"/>
        <v>17</v>
      </c>
      <c r="Q35" s="636">
        <f t="shared" si="11"/>
        <v>21</v>
      </c>
      <c r="R35" s="632">
        <f t="shared" si="11"/>
        <v>0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605">
        <f>SUM(C11:C13)</f>
        <v>3</v>
      </c>
      <c r="D36" s="613">
        <f t="shared" ref="D36:R36" si="12">SUM(D11:D13)</f>
        <v>4</v>
      </c>
      <c r="E36" s="617">
        <f t="shared" si="12"/>
        <v>7</v>
      </c>
      <c r="F36" s="605">
        <f t="shared" si="12"/>
        <v>3</v>
      </c>
      <c r="G36" s="613">
        <f t="shared" si="12"/>
        <v>1</v>
      </c>
      <c r="H36" s="621">
        <f t="shared" si="12"/>
        <v>4</v>
      </c>
      <c r="I36" s="605">
        <f t="shared" si="12"/>
        <v>7</v>
      </c>
      <c r="J36" s="613">
        <f t="shared" si="12"/>
        <v>1</v>
      </c>
      <c r="K36" s="625">
        <f t="shared" si="12"/>
        <v>8</v>
      </c>
      <c r="L36" s="605">
        <f t="shared" si="12"/>
        <v>4</v>
      </c>
      <c r="M36" s="613">
        <f t="shared" si="12"/>
        <v>4</v>
      </c>
      <c r="N36" s="629">
        <f t="shared" si="12"/>
        <v>8</v>
      </c>
      <c r="O36" s="605">
        <f t="shared" si="12"/>
        <v>17</v>
      </c>
      <c r="P36" s="613">
        <f t="shared" si="12"/>
        <v>10</v>
      </c>
      <c r="Q36" s="637">
        <f t="shared" si="12"/>
        <v>27</v>
      </c>
      <c r="R36" s="633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605">
        <f>SUM(C14:C16)</f>
        <v>3</v>
      </c>
      <c r="D37" s="613">
        <f t="shared" ref="D37:R37" si="13">SUM(D14:D16)</f>
        <v>4</v>
      </c>
      <c r="E37" s="617">
        <f t="shared" si="13"/>
        <v>7</v>
      </c>
      <c r="F37" s="605">
        <f t="shared" si="13"/>
        <v>1</v>
      </c>
      <c r="G37" s="613">
        <f t="shared" si="13"/>
        <v>0</v>
      </c>
      <c r="H37" s="621">
        <f t="shared" si="13"/>
        <v>1</v>
      </c>
      <c r="I37" s="605">
        <f t="shared" si="13"/>
        <v>2</v>
      </c>
      <c r="J37" s="613">
        <f t="shared" si="13"/>
        <v>0</v>
      </c>
      <c r="K37" s="625">
        <f t="shared" si="13"/>
        <v>2</v>
      </c>
      <c r="L37" s="605">
        <f t="shared" si="13"/>
        <v>1</v>
      </c>
      <c r="M37" s="613">
        <f t="shared" si="13"/>
        <v>2</v>
      </c>
      <c r="N37" s="629">
        <f t="shared" si="13"/>
        <v>3</v>
      </c>
      <c r="O37" s="605">
        <f t="shared" si="13"/>
        <v>7</v>
      </c>
      <c r="P37" s="613">
        <f t="shared" si="13"/>
        <v>6</v>
      </c>
      <c r="Q37" s="637">
        <f t="shared" si="13"/>
        <v>13</v>
      </c>
      <c r="R37" s="633">
        <f t="shared" si="13"/>
        <v>0</v>
      </c>
      <c r="S37" s="482"/>
      <c r="T37" s="1156" t="s">
        <v>73</v>
      </c>
      <c r="U37" s="1157"/>
      <c r="V37" s="1158"/>
      <c r="W37" s="189">
        <f>C38</f>
        <v>0</v>
      </c>
      <c r="X37" s="190">
        <f>D38</f>
        <v>3</v>
      </c>
      <c r="Y37" s="104">
        <f>E38</f>
        <v>3</v>
      </c>
    </row>
    <row r="38" spans="2:26" s="10" customFormat="1" ht="15" customHeight="1" thickBot="1" x14ac:dyDescent="0.25">
      <c r="B38" s="610" t="s">
        <v>100</v>
      </c>
      <c r="C38" s="606">
        <f>SUM(C17:C19)</f>
        <v>0</v>
      </c>
      <c r="D38" s="614">
        <f t="shared" ref="D38:R38" si="14">SUM(D17:D19)</f>
        <v>3</v>
      </c>
      <c r="E38" s="618">
        <f t="shared" si="14"/>
        <v>3</v>
      </c>
      <c r="F38" s="606">
        <f t="shared" si="14"/>
        <v>0</v>
      </c>
      <c r="G38" s="614">
        <f t="shared" si="14"/>
        <v>0</v>
      </c>
      <c r="H38" s="622">
        <f t="shared" si="14"/>
        <v>0</v>
      </c>
      <c r="I38" s="606">
        <f t="shared" si="14"/>
        <v>0</v>
      </c>
      <c r="J38" s="614">
        <f t="shared" si="14"/>
        <v>1</v>
      </c>
      <c r="K38" s="626">
        <f t="shared" si="14"/>
        <v>1</v>
      </c>
      <c r="L38" s="606">
        <f t="shared" si="14"/>
        <v>0</v>
      </c>
      <c r="M38" s="614">
        <f t="shared" si="14"/>
        <v>4</v>
      </c>
      <c r="N38" s="630">
        <f t="shared" si="14"/>
        <v>4</v>
      </c>
      <c r="O38" s="606">
        <f t="shared" si="14"/>
        <v>0</v>
      </c>
      <c r="P38" s="614">
        <f t="shared" si="14"/>
        <v>8</v>
      </c>
      <c r="Q38" s="638">
        <f t="shared" si="14"/>
        <v>8</v>
      </c>
      <c r="R38" s="634">
        <f t="shared" si="14"/>
        <v>0</v>
      </c>
      <c r="S38" s="482"/>
      <c r="T38" s="1133" t="s">
        <v>75</v>
      </c>
      <c r="U38" s="1134"/>
      <c r="V38" s="1135"/>
      <c r="W38" s="191">
        <f>F38</f>
        <v>0</v>
      </c>
      <c r="X38" s="192">
        <f>G38</f>
        <v>0</v>
      </c>
      <c r="Y38" s="105">
        <f>H38</f>
        <v>0</v>
      </c>
    </row>
    <row r="39" spans="2:26" s="10" customFormat="1" ht="15" customHeight="1" thickBot="1" x14ac:dyDescent="0.25">
      <c r="B39" s="611" t="s">
        <v>96</v>
      </c>
      <c r="C39" s="607">
        <f>SUM(C35:C38)</f>
        <v>8</v>
      </c>
      <c r="D39" s="615">
        <f t="shared" ref="D39:R39" si="15">SUM(D35:D38)</f>
        <v>17</v>
      </c>
      <c r="E39" s="619">
        <f t="shared" si="15"/>
        <v>25</v>
      </c>
      <c r="F39" s="607">
        <f t="shared" si="15"/>
        <v>5</v>
      </c>
      <c r="G39" s="615">
        <f t="shared" si="15"/>
        <v>2</v>
      </c>
      <c r="H39" s="623">
        <f t="shared" si="15"/>
        <v>7</v>
      </c>
      <c r="I39" s="607">
        <f t="shared" si="15"/>
        <v>10</v>
      </c>
      <c r="J39" s="615">
        <f t="shared" si="15"/>
        <v>5</v>
      </c>
      <c r="K39" s="627">
        <f t="shared" si="15"/>
        <v>15</v>
      </c>
      <c r="L39" s="607">
        <f t="shared" si="15"/>
        <v>5</v>
      </c>
      <c r="M39" s="615">
        <f t="shared" si="15"/>
        <v>17</v>
      </c>
      <c r="N39" s="631">
        <f t="shared" si="15"/>
        <v>22</v>
      </c>
      <c r="O39" s="607">
        <f t="shared" si="15"/>
        <v>28</v>
      </c>
      <c r="P39" s="615">
        <f t="shared" si="15"/>
        <v>41</v>
      </c>
      <c r="Q39" s="639">
        <f t="shared" si="15"/>
        <v>69</v>
      </c>
      <c r="R39" s="635">
        <f t="shared" si="15"/>
        <v>0</v>
      </c>
      <c r="S39" s="482"/>
      <c r="T39" s="1120" t="s">
        <v>41</v>
      </c>
      <c r="U39" s="1121"/>
      <c r="V39" s="1122"/>
      <c r="W39" s="191">
        <f>I38</f>
        <v>0</v>
      </c>
      <c r="X39" s="192">
        <f>J38</f>
        <v>1</v>
      </c>
      <c r="Y39" s="105">
        <f>K38</f>
        <v>1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0</v>
      </c>
      <c r="X40" s="194">
        <f>M38</f>
        <v>4</v>
      </c>
      <c r="Y40" s="106">
        <f>N38</f>
        <v>4</v>
      </c>
    </row>
    <row r="41" spans="2:26" ht="15" customHeight="1" thickBot="1" x14ac:dyDescent="0.25">
      <c r="B41" s="38"/>
      <c r="C41" s="38"/>
      <c r="D41" s="38"/>
      <c r="E41" s="559"/>
      <c r="F41" s="656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56" t="s">
        <v>90</v>
      </c>
      <c r="O41" s="38"/>
      <c r="T41" s="1127" t="s">
        <v>78</v>
      </c>
      <c r="U41" s="1128"/>
      <c r="V41" s="1129"/>
      <c r="W41" s="107">
        <f>SUM(W37:W40)</f>
        <v>0</v>
      </c>
      <c r="X41" s="103">
        <f>SUM(X37:X40)</f>
        <v>8</v>
      </c>
      <c r="Y41" s="123">
        <f>SUM(Y37:Y40)</f>
        <v>8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657" t="str">
        <f>T7</f>
        <v>2012  ~  2013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790"/>
      <c r="D45" s="802"/>
      <c r="E45" s="790"/>
      <c r="F45" s="346"/>
      <c r="G45" s="792"/>
      <c r="H45" s="802"/>
      <c r="I45" s="806"/>
      <c r="J45" s="322"/>
      <c r="K45" s="793"/>
      <c r="L45" s="820">
        <v>1</v>
      </c>
      <c r="M45" s="26"/>
      <c r="N45" s="27"/>
      <c r="O45" s="165"/>
      <c r="P45" s="166"/>
      <c r="Q45" s="121"/>
      <c r="R45" s="201">
        <f t="shared" ref="R45:R52" si="16">Y45-SUM(S45:U45)</f>
        <v>1</v>
      </c>
      <c r="S45" s="739"/>
      <c r="T45" s="791"/>
      <c r="U45" s="230"/>
      <c r="W45" s="172">
        <f>I45+K45+M45+O45+G45+E45+C45</f>
        <v>0</v>
      </c>
      <c r="X45" s="206">
        <f>J45+L45+N45+P45+H45+F45+D45</f>
        <v>1</v>
      </c>
      <c r="Y45" s="68">
        <f>W45+X45</f>
        <v>1</v>
      </c>
    </row>
    <row r="46" spans="2:26" ht="15" customHeight="1" x14ac:dyDescent="0.2">
      <c r="B46" s="63" t="s">
        <v>31</v>
      </c>
      <c r="C46" s="788"/>
      <c r="D46" s="803"/>
      <c r="E46" s="788"/>
      <c r="F46" s="352"/>
      <c r="G46" s="789"/>
      <c r="H46" s="803">
        <v>0</v>
      </c>
      <c r="I46" s="807"/>
      <c r="J46" s="817">
        <v>1</v>
      </c>
      <c r="K46" s="786"/>
      <c r="L46" s="822">
        <v>2</v>
      </c>
      <c r="M46" s="16"/>
      <c r="N46" s="15"/>
      <c r="O46" s="155"/>
      <c r="P46" s="167"/>
      <c r="Q46" s="121"/>
      <c r="R46" s="202">
        <f t="shared" si="16"/>
        <v>3</v>
      </c>
      <c r="S46" s="740"/>
      <c r="T46" s="787"/>
      <c r="U46" s="233"/>
      <c r="W46" s="174">
        <f t="shared" ref="W46:W56" si="17">I46+K46+M46+O46+G46+E46+C46</f>
        <v>0</v>
      </c>
      <c r="X46" s="207">
        <f t="shared" ref="X46:X56" si="18">J46+L46+N46+P46+H46+F46+D46</f>
        <v>3</v>
      </c>
      <c r="Y46" s="69">
        <f t="shared" ref="Y46:Y56" si="19">W46+X46</f>
        <v>3</v>
      </c>
    </row>
    <row r="47" spans="2:26" ht="15" customHeight="1" x14ac:dyDescent="0.2">
      <c r="B47" s="63" t="s">
        <v>58</v>
      </c>
      <c r="C47" s="798"/>
      <c r="D47" s="804"/>
      <c r="E47" s="798"/>
      <c r="F47" s="360"/>
      <c r="G47" s="799"/>
      <c r="H47" s="813">
        <v>2</v>
      </c>
      <c r="I47" s="808"/>
      <c r="J47" s="360"/>
      <c r="K47" s="819">
        <v>2</v>
      </c>
      <c r="L47" s="360"/>
      <c r="M47" s="16"/>
      <c r="N47" s="15"/>
      <c r="O47" s="155"/>
      <c r="P47" s="167"/>
      <c r="Q47" s="121"/>
      <c r="R47" s="202">
        <f t="shared" si="16"/>
        <v>3</v>
      </c>
      <c r="S47" s="740"/>
      <c r="T47" s="801">
        <v>1</v>
      </c>
      <c r="U47" s="234"/>
      <c r="W47" s="178">
        <f t="shared" si="17"/>
        <v>2</v>
      </c>
      <c r="X47" s="209">
        <f t="shared" si="18"/>
        <v>2</v>
      </c>
      <c r="Y47" s="71">
        <f t="shared" si="19"/>
        <v>4</v>
      </c>
    </row>
    <row r="48" spans="2:26" ht="15" customHeight="1" x14ac:dyDescent="0.2">
      <c r="B48" s="64" t="s">
        <v>32</v>
      </c>
      <c r="C48" s="811">
        <v>2</v>
      </c>
      <c r="D48" s="803"/>
      <c r="E48" s="788"/>
      <c r="F48" s="352"/>
      <c r="G48" s="815">
        <v>1</v>
      </c>
      <c r="H48" s="803"/>
      <c r="I48" s="807"/>
      <c r="J48" s="352"/>
      <c r="K48" s="786"/>
      <c r="L48" s="822">
        <v>1</v>
      </c>
      <c r="M48" s="30"/>
      <c r="N48" s="31"/>
      <c r="O48" s="158"/>
      <c r="P48" s="168"/>
      <c r="Q48" s="121"/>
      <c r="R48" s="203">
        <f t="shared" si="16"/>
        <v>4</v>
      </c>
      <c r="S48" s="741"/>
      <c r="T48" s="787"/>
      <c r="U48" s="729"/>
      <c r="W48" s="174">
        <f t="shared" si="17"/>
        <v>3</v>
      </c>
      <c r="X48" s="207">
        <f t="shared" si="18"/>
        <v>1</v>
      </c>
      <c r="Y48" s="69">
        <f t="shared" si="19"/>
        <v>4</v>
      </c>
    </row>
    <row r="49" spans="2:26" ht="15" customHeight="1" x14ac:dyDescent="0.2">
      <c r="B49" s="63" t="s">
        <v>33</v>
      </c>
      <c r="C49" s="788"/>
      <c r="D49" s="803"/>
      <c r="E49" s="788"/>
      <c r="F49" s="822">
        <v>1</v>
      </c>
      <c r="G49" s="789"/>
      <c r="H49" s="803"/>
      <c r="I49" s="807"/>
      <c r="J49" s="352"/>
      <c r="K49" s="786"/>
      <c r="L49" s="352"/>
      <c r="M49" s="16"/>
      <c r="N49" s="15"/>
      <c r="O49" s="155"/>
      <c r="P49" s="167"/>
      <c r="Q49" s="121"/>
      <c r="R49" s="202">
        <f t="shared" si="16"/>
        <v>1</v>
      </c>
      <c r="S49" s="742"/>
      <c r="T49" s="787"/>
      <c r="U49" s="730"/>
      <c r="W49" s="174">
        <f t="shared" si="17"/>
        <v>0</v>
      </c>
      <c r="X49" s="207">
        <f t="shared" si="18"/>
        <v>1</v>
      </c>
      <c r="Y49" s="69">
        <f t="shared" si="19"/>
        <v>1</v>
      </c>
    </row>
    <row r="50" spans="2:26" ht="15" customHeight="1" x14ac:dyDescent="0.2">
      <c r="B50" s="65" t="s">
        <v>34</v>
      </c>
      <c r="C50" s="798"/>
      <c r="D50" s="804"/>
      <c r="E50" s="798"/>
      <c r="F50" s="814">
        <v>1</v>
      </c>
      <c r="G50" s="799"/>
      <c r="H50" s="804"/>
      <c r="I50" s="808"/>
      <c r="J50" s="814">
        <v>1</v>
      </c>
      <c r="K50" s="800"/>
      <c r="L50" s="360"/>
      <c r="M50" s="33"/>
      <c r="N50" s="34"/>
      <c r="O50" s="159"/>
      <c r="P50" s="169"/>
      <c r="Q50" s="121"/>
      <c r="R50" s="202">
        <f t="shared" si="16"/>
        <v>2</v>
      </c>
      <c r="S50" s="743"/>
      <c r="T50" s="801"/>
      <c r="U50" s="731"/>
      <c r="W50" s="178">
        <f t="shared" si="17"/>
        <v>0</v>
      </c>
      <c r="X50" s="209">
        <f t="shared" si="18"/>
        <v>2</v>
      </c>
      <c r="Y50" s="71">
        <f t="shared" si="19"/>
        <v>2</v>
      </c>
    </row>
    <row r="51" spans="2:26" ht="15" customHeight="1" x14ac:dyDescent="0.2">
      <c r="B51" s="63" t="s">
        <v>35</v>
      </c>
      <c r="C51" s="788">
        <v>0</v>
      </c>
      <c r="D51" s="812">
        <v>1</v>
      </c>
      <c r="E51" s="788"/>
      <c r="F51" s="352"/>
      <c r="G51" s="789"/>
      <c r="H51" s="803"/>
      <c r="I51" s="816">
        <v>1</v>
      </c>
      <c r="J51" s="352"/>
      <c r="K51" s="786"/>
      <c r="L51" s="352"/>
      <c r="M51" s="16"/>
      <c r="N51" s="15"/>
      <c r="O51" s="155"/>
      <c r="P51" s="167"/>
      <c r="Q51" s="121"/>
      <c r="R51" s="203">
        <f t="shared" si="16"/>
        <v>2</v>
      </c>
      <c r="S51" s="741"/>
      <c r="T51" s="787"/>
      <c r="U51" s="729"/>
      <c r="W51" s="174">
        <f t="shared" si="17"/>
        <v>1</v>
      </c>
      <c r="X51" s="207">
        <f t="shared" si="18"/>
        <v>1</v>
      </c>
      <c r="Y51" s="69">
        <f t="shared" si="19"/>
        <v>2</v>
      </c>
    </row>
    <row r="52" spans="2:26" ht="15" customHeight="1" x14ac:dyDescent="0.2">
      <c r="B52" s="63" t="s">
        <v>36</v>
      </c>
      <c r="C52" s="788"/>
      <c r="D52" s="803"/>
      <c r="E52" s="788"/>
      <c r="F52" s="352"/>
      <c r="G52" s="789"/>
      <c r="H52" s="803"/>
      <c r="I52" s="807"/>
      <c r="J52" s="352"/>
      <c r="K52" s="786"/>
      <c r="L52" s="817">
        <v>1</v>
      </c>
      <c r="M52" s="16"/>
      <c r="N52" s="15"/>
      <c r="O52" s="155"/>
      <c r="P52" s="167"/>
      <c r="Q52" s="121"/>
      <c r="R52" s="202">
        <f t="shared" si="16"/>
        <v>1</v>
      </c>
      <c r="S52" s="742"/>
      <c r="T52" s="787"/>
      <c r="U52" s="730"/>
      <c r="W52" s="174">
        <f t="shared" si="17"/>
        <v>0</v>
      </c>
      <c r="X52" s="207">
        <f t="shared" si="18"/>
        <v>1</v>
      </c>
      <c r="Y52" s="69">
        <f t="shared" si="19"/>
        <v>1</v>
      </c>
    </row>
    <row r="53" spans="2:26" ht="15" customHeight="1" x14ac:dyDescent="0.2">
      <c r="B53" s="63" t="s">
        <v>37</v>
      </c>
      <c r="C53" s="823">
        <v>1</v>
      </c>
      <c r="D53" s="813">
        <v>1</v>
      </c>
      <c r="E53" s="798"/>
      <c r="F53" s="360"/>
      <c r="G53" s="799"/>
      <c r="H53" s="804"/>
      <c r="I53" s="808"/>
      <c r="J53" s="360"/>
      <c r="K53" s="819">
        <v>1</v>
      </c>
      <c r="L53" s="814">
        <v>1</v>
      </c>
      <c r="M53" s="16"/>
      <c r="N53" s="15"/>
      <c r="O53" s="155"/>
      <c r="P53" s="167"/>
      <c r="Q53" s="121"/>
      <c r="R53" s="204">
        <f>Y53-SUM(S53:U53)</f>
        <v>4</v>
      </c>
      <c r="S53" s="743"/>
      <c r="T53" s="801"/>
      <c r="U53" s="731"/>
      <c r="W53" s="178">
        <f t="shared" si="17"/>
        <v>2</v>
      </c>
      <c r="X53" s="209">
        <f t="shared" si="18"/>
        <v>2</v>
      </c>
      <c r="Y53" s="71">
        <f t="shared" si="19"/>
        <v>4</v>
      </c>
    </row>
    <row r="54" spans="2:26" ht="15" customHeight="1" x14ac:dyDescent="0.2">
      <c r="B54" s="64" t="s">
        <v>38</v>
      </c>
      <c r="C54" s="788"/>
      <c r="D54" s="803"/>
      <c r="E54" s="788"/>
      <c r="F54" s="352"/>
      <c r="G54" s="789"/>
      <c r="H54" s="803"/>
      <c r="I54" s="807"/>
      <c r="J54" s="352"/>
      <c r="K54" s="786"/>
      <c r="L54" s="817">
        <v>1</v>
      </c>
      <c r="M54" s="30"/>
      <c r="N54" s="31"/>
      <c r="O54" s="158"/>
      <c r="P54" s="168"/>
      <c r="Q54" s="121"/>
      <c r="R54" s="202">
        <f>Y54-SUM(S54:U54)</f>
        <v>0</v>
      </c>
      <c r="S54" s="742"/>
      <c r="T54" s="787">
        <v>1</v>
      </c>
      <c r="U54" s="729"/>
      <c r="W54" s="174">
        <f t="shared" si="17"/>
        <v>0</v>
      </c>
      <c r="X54" s="207">
        <f t="shared" si="18"/>
        <v>1</v>
      </c>
      <c r="Y54" s="69">
        <f t="shared" si="19"/>
        <v>1</v>
      </c>
    </row>
    <row r="55" spans="2:26" ht="15" customHeight="1" x14ac:dyDescent="0.2">
      <c r="B55" s="63" t="s">
        <v>39</v>
      </c>
      <c r="C55" s="788"/>
      <c r="D55" s="803"/>
      <c r="E55" s="788"/>
      <c r="F55" s="352"/>
      <c r="G55" s="789"/>
      <c r="H55" s="803"/>
      <c r="I55" s="807"/>
      <c r="J55" s="277"/>
      <c r="K55" s="786"/>
      <c r="L55" s="352"/>
      <c r="M55" s="16"/>
      <c r="N55" s="15"/>
      <c r="O55" s="155"/>
      <c r="P55" s="167"/>
      <c r="Q55" s="121"/>
      <c r="R55" s="202">
        <f>Y55-SUM(S55:U55)</f>
        <v>0</v>
      </c>
      <c r="S55" s="742"/>
      <c r="T55" s="787"/>
      <c r="U55" s="730"/>
      <c r="W55" s="174">
        <f t="shared" si="17"/>
        <v>0</v>
      </c>
      <c r="X55" s="207">
        <f t="shared" si="18"/>
        <v>0</v>
      </c>
      <c r="Y55" s="69">
        <f t="shared" si="19"/>
        <v>0</v>
      </c>
    </row>
    <row r="56" spans="2:26" ht="15" customHeight="1" thickBot="1" x14ac:dyDescent="0.25">
      <c r="B56" s="63" t="s">
        <v>40</v>
      </c>
      <c r="C56" s="794"/>
      <c r="D56" s="805"/>
      <c r="E56" s="794"/>
      <c r="F56" s="369"/>
      <c r="G56" s="796"/>
      <c r="H56" s="805"/>
      <c r="I56" s="809"/>
      <c r="J56" s="818">
        <v>1</v>
      </c>
      <c r="K56" s="797"/>
      <c r="L56" s="821">
        <v>1</v>
      </c>
      <c r="M56" s="115"/>
      <c r="N56" s="28"/>
      <c r="O56" s="170"/>
      <c r="P56" s="171"/>
      <c r="Q56" s="121"/>
      <c r="R56" s="205">
        <f>Y56-SUM(S56:U56)</f>
        <v>2</v>
      </c>
      <c r="S56" s="744"/>
      <c r="T56" s="795"/>
      <c r="U56" s="735"/>
      <c r="W56" s="199">
        <f t="shared" si="17"/>
        <v>0</v>
      </c>
      <c r="X56" s="210">
        <f t="shared" si="18"/>
        <v>2</v>
      </c>
      <c r="Y56" s="72">
        <f t="shared" si="19"/>
        <v>2</v>
      </c>
    </row>
    <row r="57" spans="2:26" s="2" customFormat="1" ht="15" customHeight="1" thickBot="1" x14ac:dyDescent="0.25">
      <c r="B57" s="66" t="s">
        <v>29</v>
      </c>
      <c r="C57" s="154">
        <f t="shared" ref="C57:P57" si="20">SUM(C45:C56)</f>
        <v>3</v>
      </c>
      <c r="D57" s="82">
        <f t="shared" si="20"/>
        <v>2</v>
      </c>
      <c r="E57" s="154">
        <f t="shared" si="20"/>
        <v>0</v>
      </c>
      <c r="F57" s="82">
        <f t="shared" si="20"/>
        <v>2</v>
      </c>
      <c r="G57" s="154">
        <f t="shared" si="20"/>
        <v>1</v>
      </c>
      <c r="H57" s="82">
        <f t="shared" si="20"/>
        <v>2</v>
      </c>
      <c r="I57" s="154">
        <f t="shared" si="20"/>
        <v>1</v>
      </c>
      <c r="J57" s="82">
        <f t="shared" si="20"/>
        <v>3</v>
      </c>
      <c r="K57" s="154">
        <f t="shared" si="20"/>
        <v>3</v>
      </c>
      <c r="L57" s="82">
        <f t="shared" si="20"/>
        <v>8</v>
      </c>
      <c r="M57" s="154">
        <f t="shared" si="20"/>
        <v>0</v>
      </c>
      <c r="N57" s="82">
        <f t="shared" si="20"/>
        <v>0</v>
      </c>
      <c r="O57" s="154">
        <f t="shared" si="20"/>
        <v>0</v>
      </c>
      <c r="P57" s="82">
        <f t="shared" si="20"/>
        <v>0</v>
      </c>
      <c r="Q57" s="121"/>
      <c r="R57" s="72">
        <f>Y57-SUM(S57:U57)</f>
        <v>23</v>
      </c>
      <c r="S57" s="737">
        <f>SUM(S45:S56)</f>
        <v>0</v>
      </c>
      <c r="T57" s="736">
        <f>SUM(T45:T56)</f>
        <v>2</v>
      </c>
      <c r="U57" s="738">
        <f>SUM(U45:U56)</f>
        <v>0</v>
      </c>
      <c r="V57" s="14"/>
      <c r="W57" s="58">
        <f>I57+K57+M57+O57+G57+E57+C57</f>
        <v>8</v>
      </c>
      <c r="X57" s="82">
        <f>J57+L57+N57+P57+H57+F57+D57</f>
        <v>17</v>
      </c>
      <c r="Y57" s="72">
        <f t="shared" ref="Y57" si="21">W57+X57</f>
        <v>25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2">D45</f>
        <v>0</v>
      </c>
      <c r="E58" s="447">
        <f t="shared" si="22"/>
        <v>0</v>
      </c>
      <c r="F58" s="467">
        <f t="shared" si="22"/>
        <v>0</v>
      </c>
      <c r="G58" s="447">
        <f t="shared" si="22"/>
        <v>0</v>
      </c>
      <c r="H58" s="467">
        <f t="shared" si="22"/>
        <v>0</v>
      </c>
      <c r="I58" s="447" t="e">
        <f>#REF!</f>
        <v>#REF!</v>
      </c>
      <c r="J58" s="467" t="e">
        <f>#REF!</f>
        <v>#REF!</v>
      </c>
      <c r="K58" s="447">
        <f t="shared" si="22"/>
        <v>0</v>
      </c>
      <c r="L58" s="467">
        <f t="shared" si="22"/>
        <v>1</v>
      </c>
      <c r="M58" s="447">
        <f t="shared" si="22"/>
        <v>0</v>
      </c>
      <c r="N58" s="467">
        <f t="shared" si="22"/>
        <v>0</v>
      </c>
      <c r="O58" s="447">
        <f t="shared" si="22"/>
        <v>0</v>
      </c>
      <c r="P58" s="467">
        <f t="shared" si="22"/>
        <v>0</v>
      </c>
      <c r="Q58" s="275"/>
      <c r="R58" s="447">
        <f>R45</f>
        <v>1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0</v>
      </c>
      <c r="X58" s="449">
        <f>X45</f>
        <v>1</v>
      </c>
      <c r="Y58" s="456">
        <f>Y45</f>
        <v>1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3">D46+D58</f>
        <v>0</v>
      </c>
      <c r="E59" s="461">
        <f t="shared" si="23"/>
        <v>0</v>
      </c>
      <c r="F59" s="468">
        <f t="shared" si="23"/>
        <v>0</v>
      </c>
      <c r="G59" s="461">
        <f t="shared" si="23"/>
        <v>0</v>
      </c>
      <c r="H59" s="468">
        <f t="shared" si="23"/>
        <v>0</v>
      </c>
      <c r="I59" s="461" t="e">
        <f>#REF!+I58</f>
        <v>#REF!</v>
      </c>
      <c r="J59" s="468" t="e">
        <f>#REF!+J58</f>
        <v>#REF!</v>
      </c>
      <c r="K59" s="461">
        <f t="shared" si="23"/>
        <v>0</v>
      </c>
      <c r="L59" s="468">
        <f t="shared" si="23"/>
        <v>3</v>
      </c>
      <c r="M59" s="461">
        <f t="shared" si="23"/>
        <v>0</v>
      </c>
      <c r="N59" s="468">
        <f t="shared" si="23"/>
        <v>0</v>
      </c>
      <c r="O59" s="461">
        <f t="shared" si="23"/>
        <v>0</v>
      </c>
      <c r="P59" s="468">
        <f t="shared" si="23"/>
        <v>0</v>
      </c>
      <c r="Q59" s="275"/>
      <c r="R59" s="461">
        <f t="shared" ref="R59:U69" si="24">R46+R58</f>
        <v>4</v>
      </c>
      <c r="S59" s="461">
        <f t="shared" si="24"/>
        <v>0</v>
      </c>
      <c r="T59" s="473">
        <f t="shared" si="24"/>
        <v>0</v>
      </c>
      <c r="U59" s="477">
        <f t="shared" si="24"/>
        <v>0</v>
      </c>
      <c r="V59" s="14"/>
      <c r="W59" s="461">
        <f t="shared" ref="W59:Y69" si="25">W46+W58</f>
        <v>0</v>
      </c>
      <c r="X59" s="450">
        <f t="shared" si="25"/>
        <v>4</v>
      </c>
      <c r="Y59" s="457">
        <f t="shared" si="25"/>
        <v>4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6">C47+C59</f>
        <v>0</v>
      </c>
      <c r="D60" s="469">
        <f t="shared" si="23"/>
        <v>0</v>
      </c>
      <c r="E60" s="462">
        <f t="shared" si="23"/>
        <v>0</v>
      </c>
      <c r="F60" s="469">
        <f t="shared" si="23"/>
        <v>0</v>
      </c>
      <c r="G60" s="462">
        <f t="shared" si="23"/>
        <v>0</v>
      </c>
      <c r="H60" s="469">
        <f t="shared" si="23"/>
        <v>2</v>
      </c>
      <c r="I60" s="462" t="e">
        <f>#REF!+I59</f>
        <v>#REF!</v>
      </c>
      <c r="J60" s="469" t="e">
        <f>#REF!+J59</f>
        <v>#REF!</v>
      </c>
      <c r="K60" s="462">
        <f t="shared" si="23"/>
        <v>2</v>
      </c>
      <c r="L60" s="469">
        <f t="shared" si="23"/>
        <v>3</v>
      </c>
      <c r="M60" s="462">
        <f t="shared" si="23"/>
        <v>0</v>
      </c>
      <c r="N60" s="469">
        <f t="shared" si="23"/>
        <v>0</v>
      </c>
      <c r="O60" s="462">
        <f t="shared" si="23"/>
        <v>0</v>
      </c>
      <c r="P60" s="469">
        <f t="shared" si="23"/>
        <v>0</v>
      </c>
      <c r="Q60" s="275"/>
      <c r="R60" s="462">
        <f t="shared" si="24"/>
        <v>7</v>
      </c>
      <c r="S60" s="462">
        <f t="shared" si="24"/>
        <v>0</v>
      </c>
      <c r="T60" s="474">
        <f t="shared" si="24"/>
        <v>1</v>
      </c>
      <c r="U60" s="478">
        <f t="shared" si="24"/>
        <v>0</v>
      </c>
      <c r="V60" s="14"/>
      <c r="W60" s="462">
        <f t="shared" si="25"/>
        <v>2</v>
      </c>
      <c r="X60" s="452">
        <f t="shared" si="25"/>
        <v>6</v>
      </c>
      <c r="Y60" s="458">
        <f t="shared" si="25"/>
        <v>8</v>
      </c>
      <c r="Z60" s="1"/>
    </row>
    <row r="61" spans="2:26" s="2" customFormat="1" ht="15" hidden="1" customHeight="1" x14ac:dyDescent="0.2">
      <c r="B61" s="444" t="s">
        <v>32</v>
      </c>
      <c r="C61" s="461">
        <f t="shared" si="26"/>
        <v>2</v>
      </c>
      <c r="D61" s="468">
        <f t="shared" si="23"/>
        <v>0</v>
      </c>
      <c r="E61" s="461">
        <f t="shared" si="23"/>
        <v>0</v>
      </c>
      <c r="F61" s="468">
        <f t="shared" si="23"/>
        <v>0</v>
      </c>
      <c r="G61" s="461">
        <f t="shared" si="23"/>
        <v>1</v>
      </c>
      <c r="H61" s="468">
        <f t="shared" si="23"/>
        <v>2</v>
      </c>
      <c r="I61" s="461" t="e">
        <f>#REF!+I60</f>
        <v>#REF!</v>
      </c>
      <c r="J61" s="468" t="e">
        <f>#REF!+J60</f>
        <v>#REF!</v>
      </c>
      <c r="K61" s="461">
        <f t="shared" si="23"/>
        <v>2</v>
      </c>
      <c r="L61" s="468">
        <f t="shared" si="23"/>
        <v>4</v>
      </c>
      <c r="M61" s="461">
        <f t="shared" si="23"/>
        <v>0</v>
      </c>
      <c r="N61" s="468">
        <f t="shared" si="23"/>
        <v>0</v>
      </c>
      <c r="O61" s="461">
        <f t="shared" si="23"/>
        <v>0</v>
      </c>
      <c r="P61" s="468">
        <f t="shared" si="23"/>
        <v>0</v>
      </c>
      <c r="Q61" s="275"/>
      <c r="R61" s="461">
        <f t="shared" si="24"/>
        <v>11</v>
      </c>
      <c r="S61" s="461">
        <f t="shared" si="24"/>
        <v>0</v>
      </c>
      <c r="T61" s="473">
        <f t="shared" si="24"/>
        <v>1</v>
      </c>
      <c r="U61" s="477">
        <f t="shared" si="24"/>
        <v>0</v>
      </c>
      <c r="V61" s="14"/>
      <c r="W61" s="461">
        <f t="shared" si="25"/>
        <v>5</v>
      </c>
      <c r="X61" s="450">
        <f t="shared" si="25"/>
        <v>7</v>
      </c>
      <c r="Y61" s="457">
        <f t="shared" si="25"/>
        <v>12</v>
      </c>
      <c r="Z61" s="1"/>
    </row>
    <row r="62" spans="2:26" s="2" customFormat="1" ht="15" hidden="1" customHeight="1" x14ac:dyDescent="0.2">
      <c r="B62" s="443" t="s">
        <v>33</v>
      </c>
      <c r="C62" s="461">
        <f t="shared" si="26"/>
        <v>2</v>
      </c>
      <c r="D62" s="468">
        <f t="shared" si="23"/>
        <v>0</v>
      </c>
      <c r="E62" s="461">
        <f t="shared" si="23"/>
        <v>0</v>
      </c>
      <c r="F62" s="468">
        <f t="shared" si="23"/>
        <v>1</v>
      </c>
      <c r="G62" s="461">
        <f t="shared" si="23"/>
        <v>1</v>
      </c>
      <c r="H62" s="468">
        <f t="shared" si="23"/>
        <v>2</v>
      </c>
      <c r="I62" s="461" t="e">
        <f>#REF!+I61</f>
        <v>#REF!</v>
      </c>
      <c r="J62" s="468" t="e">
        <f>#REF!+J61</f>
        <v>#REF!</v>
      </c>
      <c r="K62" s="461">
        <f t="shared" si="23"/>
        <v>2</v>
      </c>
      <c r="L62" s="468">
        <f t="shared" si="23"/>
        <v>4</v>
      </c>
      <c r="M62" s="461">
        <f t="shared" si="23"/>
        <v>0</v>
      </c>
      <c r="N62" s="468">
        <f t="shared" si="23"/>
        <v>0</v>
      </c>
      <c r="O62" s="461">
        <f t="shared" si="23"/>
        <v>0</v>
      </c>
      <c r="P62" s="468">
        <f t="shared" si="23"/>
        <v>0</v>
      </c>
      <c r="Q62" s="275"/>
      <c r="R62" s="461">
        <f t="shared" si="24"/>
        <v>12</v>
      </c>
      <c r="S62" s="461">
        <f t="shared" si="24"/>
        <v>0</v>
      </c>
      <c r="T62" s="473">
        <f t="shared" si="24"/>
        <v>1</v>
      </c>
      <c r="U62" s="477">
        <f t="shared" si="24"/>
        <v>0</v>
      </c>
      <c r="V62" s="14"/>
      <c r="W62" s="461">
        <f t="shared" si="25"/>
        <v>5</v>
      </c>
      <c r="X62" s="450">
        <f t="shared" si="25"/>
        <v>8</v>
      </c>
      <c r="Y62" s="457">
        <f t="shared" si="25"/>
        <v>13</v>
      </c>
      <c r="Z62" s="1"/>
    </row>
    <row r="63" spans="2:26" s="2" customFormat="1" ht="15" hidden="1" customHeight="1" x14ac:dyDescent="0.2">
      <c r="B63" s="445" t="s">
        <v>34</v>
      </c>
      <c r="C63" s="461">
        <f t="shared" si="26"/>
        <v>2</v>
      </c>
      <c r="D63" s="468">
        <f t="shared" si="23"/>
        <v>0</v>
      </c>
      <c r="E63" s="461">
        <f t="shared" si="23"/>
        <v>0</v>
      </c>
      <c r="F63" s="468">
        <f t="shared" si="23"/>
        <v>2</v>
      </c>
      <c r="G63" s="461">
        <f t="shared" si="23"/>
        <v>1</v>
      </c>
      <c r="H63" s="468">
        <f t="shared" si="23"/>
        <v>2</v>
      </c>
      <c r="I63" s="461" t="e">
        <f>#REF!+I62</f>
        <v>#REF!</v>
      </c>
      <c r="J63" s="468" t="e">
        <f>#REF!+J62</f>
        <v>#REF!</v>
      </c>
      <c r="K63" s="461">
        <f t="shared" si="23"/>
        <v>2</v>
      </c>
      <c r="L63" s="468">
        <f t="shared" si="23"/>
        <v>4</v>
      </c>
      <c r="M63" s="461">
        <f t="shared" si="23"/>
        <v>0</v>
      </c>
      <c r="N63" s="468">
        <f t="shared" si="23"/>
        <v>0</v>
      </c>
      <c r="O63" s="461">
        <f t="shared" si="23"/>
        <v>0</v>
      </c>
      <c r="P63" s="468">
        <f t="shared" si="23"/>
        <v>0</v>
      </c>
      <c r="Q63" s="275"/>
      <c r="R63" s="461">
        <f t="shared" si="24"/>
        <v>14</v>
      </c>
      <c r="S63" s="461">
        <f t="shared" si="24"/>
        <v>0</v>
      </c>
      <c r="T63" s="473">
        <f t="shared" si="24"/>
        <v>1</v>
      </c>
      <c r="U63" s="477">
        <f t="shared" si="24"/>
        <v>0</v>
      </c>
      <c r="V63" s="14"/>
      <c r="W63" s="461">
        <f t="shared" si="25"/>
        <v>5</v>
      </c>
      <c r="X63" s="450">
        <f t="shared" si="25"/>
        <v>10</v>
      </c>
      <c r="Y63" s="457">
        <f t="shared" si="25"/>
        <v>15</v>
      </c>
      <c r="Z63" s="1"/>
    </row>
    <row r="64" spans="2:26" s="2" customFormat="1" ht="15" hidden="1" customHeight="1" x14ac:dyDescent="0.2">
      <c r="B64" s="443" t="s">
        <v>35</v>
      </c>
      <c r="C64" s="463">
        <f t="shared" si="26"/>
        <v>2</v>
      </c>
      <c r="D64" s="470">
        <f t="shared" si="23"/>
        <v>1</v>
      </c>
      <c r="E64" s="463">
        <f t="shared" si="23"/>
        <v>0</v>
      </c>
      <c r="F64" s="470">
        <f t="shared" si="23"/>
        <v>2</v>
      </c>
      <c r="G64" s="463">
        <f t="shared" si="23"/>
        <v>1</v>
      </c>
      <c r="H64" s="470">
        <f t="shared" si="23"/>
        <v>2</v>
      </c>
      <c r="I64" s="463" t="e">
        <f>#REF!+I63</f>
        <v>#REF!</v>
      </c>
      <c r="J64" s="470" t="e">
        <f>#REF!+J63</f>
        <v>#REF!</v>
      </c>
      <c r="K64" s="463">
        <f t="shared" si="23"/>
        <v>2</v>
      </c>
      <c r="L64" s="470">
        <f t="shared" si="23"/>
        <v>4</v>
      </c>
      <c r="M64" s="463">
        <f t="shared" si="23"/>
        <v>0</v>
      </c>
      <c r="N64" s="470">
        <f t="shared" si="23"/>
        <v>0</v>
      </c>
      <c r="O64" s="463">
        <f t="shared" si="23"/>
        <v>0</v>
      </c>
      <c r="P64" s="470">
        <f t="shared" si="23"/>
        <v>0</v>
      </c>
      <c r="Q64" s="275"/>
      <c r="R64" s="463">
        <f t="shared" si="24"/>
        <v>16</v>
      </c>
      <c r="S64" s="463">
        <f t="shared" si="24"/>
        <v>0</v>
      </c>
      <c r="T64" s="472">
        <f t="shared" si="24"/>
        <v>1</v>
      </c>
      <c r="U64" s="479">
        <f t="shared" si="24"/>
        <v>0</v>
      </c>
      <c r="V64" s="14"/>
      <c r="W64" s="463">
        <f t="shared" si="25"/>
        <v>6</v>
      </c>
      <c r="X64" s="454">
        <f t="shared" si="25"/>
        <v>11</v>
      </c>
      <c r="Y64" s="459">
        <f t="shared" si="25"/>
        <v>17</v>
      </c>
      <c r="Z64" s="1"/>
    </row>
    <row r="65" spans="2:26" s="2" customFormat="1" ht="15" hidden="1" customHeight="1" x14ac:dyDescent="0.2">
      <c r="B65" s="443" t="s">
        <v>36</v>
      </c>
      <c r="C65" s="461">
        <f t="shared" si="26"/>
        <v>2</v>
      </c>
      <c r="D65" s="468">
        <f t="shared" si="23"/>
        <v>1</v>
      </c>
      <c r="E65" s="461">
        <f t="shared" si="23"/>
        <v>0</v>
      </c>
      <c r="F65" s="468">
        <f t="shared" si="23"/>
        <v>2</v>
      </c>
      <c r="G65" s="461">
        <f t="shared" si="23"/>
        <v>1</v>
      </c>
      <c r="H65" s="468">
        <f t="shared" si="23"/>
        <v>2</v>
      </c>
      <c r="I65" s="461" t="e">
        <f>#REF!+I64</f>
        <v>#REF!</v>
      </c>
      <c r="J65" s="468" t="e">
        <f>#REF!+J64</f>
        <v>#REF!</v>
      </c>
      <c r="K65" s="461">
        <f t="shared" si="23"/>
        <v>2</v>
      </c>
      <c r="L65" s="468">
        <f t="shared" si="23"/>
        <v>5</v>
      </c>
      <c r="M65" s="461">
        <f t="shared" si="23"/>
        <v>0</v>
      </c>
      <c r="N65" s="468">
        <f t="shared" si="23"/>
        <v>0</v>
      </c>
      <c r="O65" s="461">
        <f t="shared" si="23"/>
        <v>0</v>
      </c>
      <c r="P65" s="468">
        <f t="shared" si="23"/>
        <v>0</v>
      </c>
      <c r="Q65" s="275"/>
      <c r="R65" s="461">
        <f t="shared" si="24"/>
        <v>17</v>
      </c>
      <c r="S65" s="461">
        <f t="shared" si="24"/>
        <v>0</v>
      </c>
      <c r="T65" s="473">
        <f t="shared" si="24"/>
        <v>1</v>
      </c>
      <c r="U65" s="477">
        <f t="shared" si="24"/>
        <v>0</v>
      </c>
      <c r="V65" s="14"/>
      <c r="W65" s="461">
        <f t="shared" si="25"/>
        <v>6</v>
      </c>
      <c r="X65" s="450">
        <f t="shared" si="25"/>
        <v>12</v>
      </c>
      <c r="Y65" s="457">
        <f t="shared" si="25"/>
        <v>18</v>
      </c>
      <c r="Z65" s="1"/>
    </row>
    <row r="66" spans="2:26" s="2" customFormat="1" ht="15" hidden="1" customHeight="1" x14ac:dyDescent="0.2">
      <c r="B66" s="443" t="s">
        <v>37</v>
      </c>
      <c r="C66" s="462">
        <f t="shared" si="26"/>
        <v>3</v>
      </c>
      <c r="D66" s="469">
        <f t="shared" si="23"/>
        <v>2</v>
      </c>
      <c r="E66" s="462">
        <f t="shared" si="23"/>
        <v>0</v>
      </c>
      <c r="F66" s="469">
        <f t="shared" si="23"/>
        <v>2</v>
      </c>
      <c r="G66" s="462">
        <f t="shared" si="23"/>
        <v>1</v>
      </c>
      <c r="H66" s="469">
        <f t="shared" si="23"/>
        <v>2</v>
      </c>
      <c r="I66" s="462" t="e">
        <f>#REF!+I65</f>
        <v>#REF!</v>
      </c>
      <c r="J66" s="469" t="e">
        <f>#REF!+J65</f>
        <v>#REF!</v>
      </c>
      <c r="K66" s="462">
        <f t="shared" si="23"/>
        <v>3</v>
      </c>
      <c r="L66" s="469">
        <f t="shared" si="23"/>
        <v>6</v>
      </c>
      <c r="M66" s="462">
        <f t="shared" si="23"/>
        <v>0</v>
      </c>
      <c r="N66" s="469">
        <f t="shared" si="23"/>
        <v>0</v>
      </c>
      <c r="O66" s="462">
        <f t="shared" si="23"/>
        <v>0</v>
      </c>
      <c r="P66" s="469">
        <f t="shared" si="23"/>
        <v>0</v>
      </c>
      <c r="Q66" s="275"/>
      <c r="R66" s="462">
        <f t="shared" si="24"/>
        <v>21</v>
      </c>
      <c r="S66" s="462">
        <f t="shared" si="24"/>
        <v>0</v>
      </c>
      <c r="T66" s="474">
        <f t="shared" si="24"/>
        <v>1</v>
      </c>
      <c r="U66" s="478">
        <f t="shared" si="24"/>
        <v>0</v>
      </c>
      <c r="V66" s="14"/>
      <c r="W66" s="462">
        <f t="shared" si="25"/>
        <v>8</v>
      </c>
      <c r="X66" s="452">
        <f t="shared" si="25"/>
        <v>14</v>
      </c>
      <c r="Y66" s="458">
        <f t="shared" si="25"/>
        <v>22</v>
      </c>
      <c r="Z66" s="1"/>
    </row>
    <row r="67" spans="2:26" s="2" customFormat="1" ht="15" hidden="1" customHeight="1" x14ac:dyDescent="0.2">
      <c r="B67" s="444" t="s">
        <v>38</v>
      </c>
      <c r="C67" s="461">
        <f t="shared" si="26"/>
        <v>3</v>
      </c>
      <c r="D67" s="468">
        <f t="shared" si="23"/>
        <v>2</v>
      </c>
      <c r="E67" s="461">
        <f t="shared" si="23"/>
        <v>0</v>
      </c>
      <c r="F67" s="468">
        <f t="shared" si="23"/>
        <v>2</v>
      </c>
      <c r="G67" s="461">
        <f t="shared" si="23"/>
        <v>1</v>
      </c>
      <c r="H67" s="468">
        <f t="shared" si="23"/>
        <v>2</v>
      </c>
      <c r="I67" s="461" t="e">
        <f>#REF!+I66</f>
        <v>#REF!</v>
      </c>
      <c r="J67" s="468" t="e">
        <f>#REF!+J66</f>
        <v>#REF!</v>
      </c>
      <c r="K67" s="461">
        <f t="shared" si="23"/>
        <v>3</v>
      </c>
      <c r="L67" s="468">
        <f t="shared" si="23"/>
        <v>7</v>
      </c>
      <c r="M67" s="461">
        <f t="shared" si="23"/>
        <v>0</v>
      </c>
      <c r="N67" s="468">
        <f t="shared" si="23"/>
        <v>0</v>
      </c>
      <c r="O67" s="461">
        <f t="shared" si="23"/>
        <v>0</v>
      </c>
      <c r="P67" s="468">
        <f t="shared" si="23"/>
        <v>0</v>
      </c>
      <c r="Q67" s="275"/>
      <c r="R67" s="461">
        <f t="shared" si="24"/>
        <v>21</v>
      </c>
      <c r="S67" s="461">
        <f t="shared" si="24"/>
        <v>0</v>
      </c>
      <c r="T67" s="473">
        <f t="shared" si="24"/>
        <v>2</v>
      </c>
      <c r="U67" s="477">
        <f t="shared" si="24"/>
        <v>0</v>
      </c>
      <c r="V67" s="14"/>
      <c r="W67" s="461">
        <f t="shared" si="25"/>
        <v>8</v>
      </c>
      <c r="X67" s="450">
        <f t="shared" si="25"/>
        <v>15</v>
      </c>
      <c r="Y67" s="457">
        <f t="shared" si="25"/>
        <v>23</v>
      </c>
      <c r="Z67" s="1"/>
    </row>
    <row r="68" spans="2:26" s="2" customFormat="1" ht="15" hidden="1" customHeight="1" x14ac:dyDescent="0.2">
      <c r="B68" s="443" t="s">
        <v>39</v>
      </c>
      <c r="C68" s="461">
        <f t="shared" si="26"/>
        <v>3</v>
      </c>
      <c r="D68" s="468">
        <f t="shared" si="23"/>
        <v>2</v>
      </c>
      <c r="E68" s="461">
        <f t="shared" si="23"/>
        <v>0</v>
      </c>
      <c r="F68" s="468">
        <f t="shared" si="23"/>
        <v>2</v>
      </c>
      <c r="G68" s="461">
        <f t="shared" si="23"/>
        <v>1</v>
      </c>
      <c r="H68" s="468">
        <f t="shared" si="23"/>
        <v>2</v>
      </c>
      <c r="I68" s="461" t="e">
        <f>#REF!+I67</f>
        <v>#REF!</v>
      </c>
      <c r="J68" s="468" t="e">
        <f>#REF!+J67</f>
        <v>#REF!</v>
      </c>
      <c r="K68" s="461">
        <f t="shared" si="23"/>
        <v>3</v>
      </c>
      <c r="L68" s="468">
        <f t="shared" si="23"/>
        <v>7</v>
      </c>
      <c r="M68" s="461">
        <f t="shared" si="23"/>
        <v>0</v>
      </c>
      <c r="N68" s="468">
        <f t="shared" si="23"/>
        <v>0</v>
      </c>
      <c r="O68" s="461">
        <f t="shared" si="23"/>
        <v>0</v>
      </c>
      <c r="P68" s="468">
        <f t="shared" si="23"/>
        <v>0</v>
      </c>
      <c r="Q68" s="275"/>
      <c r="R68" s="461">
        <f t="shared" si="24"/>
        <v>21</v>
      </c>
      <c r="S68" s="461">
        <f t="shared" si="24"/>
        <v>0</v>
      </c>
      <c r="T68" s="473">
        <f t="shared" si="24"/>
        <v>2</v>
      </c>
      <c r="U68" s="477">
        <f t="shared" si="24"/>
        <v>0</v>
      </c>
      <c r="V68" s="14"/>
      <c r="W68" s="461">
        <f t="shared" si="25"/>
        <v>8</v>
      </c>
      <c r="X68" s="450">
        <f t="shared" si="25"/>
        <v>15</v>
      </c>
      <c r="Y68" s="457">
        <f t="shared" si="25"/>
        <v>23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6"/>
        <v>3</v>
      </c>
      <c r="D69" s="471">
        <f t="shared" si="23"/>
        <v>2</v>
      </c>
      <c r="E69" s="464">
        <f t="shared" si="23"/>
        <v>0</v>
      </c>
      <c r="F69" s="471">
        <f t="shared" si="23"/>
        <v>2</v>
      </c>
      <c r="G69" s="464">
        <f t="shared" si="23"/>
        <v>1</v>
      </c>
      <c r="H69" s="471">
        <f t="shared" si="23"/>
        <v>2</v>
      </c>
      <c r="I69" s="464" t="e">
        <f>#REF!+I68</f>
        <v>#REF!</v>
      </c>
      <c r="J69" s="471" t="e">
        <f>#REF!+J68</f>
        <v>#REF!</v>
      </c>
      <c r="K69" s="464">
        <f t="shared" si="23"/>
        <v>3</v>
      </c>
      <c r="L69" s="471">
        <f t="shared" si="23"/>
        <v>8</v>
      </c>
      <c r="M69" s="464">
        <f t="shared" si="23"/>
        <v>0</v>
      </c>
      <c r="N69" s="471">
        <f t="shared" si="23"/>
        <v>0</v>
      </c>
      <c r="O69" s="464">
        <f t="shared" si="23"/>
        <v>0</v>
      </c>
      <c r="P69" s="471">
        <f t="shared" si="23"/>
        <v>0</v>
      </c>
      <c r="Q69" s="275"/>
      <c r="R69" s="464">
        <f t="shared" si="24"/>
        <v>23</v>
      </c>
      <c r="S69" s="464">
        <f t="shared" si="24"/>
        <v>0</v>
      </c>
      <c r="T69" s="480">
        <f t="shared" si="24"/>
        <v>2</v>
      </c>
      <c r="U69" s="481">
        <f t="shared" si="24"/>
        <v>0</v>
      </c>
      <c r="V69" s="14"/>
      <c r="W69" s="464">
        <f t="shared" si="25"/>
        <v>8</v>
      </c>
      <c r="X69" s="465">
        <f t="shared" si="25"/>
        <v>17</v>
      </c>
      <c r="Y69" s="460">
        <f t="shared" si="25"/>
        <v>25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40"/>
      <c r="U71" s="141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657" t="str">
        <f>T7</f>
        <v>2012  ~  2013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43"/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593">
        <v>1</v>
      </c>
      <c r="I75" s="26"/>
      <c r="J75" s="27"/>
      <c r="K75" s="109"/>
      <c r="L75" s="85"/>
      <c r="M75" s="26"/>
      <c r="N75" s="27"/>
      <c r="O75" s="109"/>
      <c r="P75" s="85"/>
      <c r="Q75" s="144"/>
      <c r="R75" s="145"/>
      <c r="S75" s="10"/>
      <c r="T75" s="148">
        <v>1</v>
      </c>
      <c r="U75" s="149">
        <v>0</v>
      </c>
      <c r="V75" s="721"/>
      <c r="W75" s="172">
        <f>I75+K75+M75+O75+G75+E75+C75+Q75</f>
        <v>0</v>
      </c>
      <c r="X75" s="206">
        <f>J75+L75+N75+P75+H75+F75+D75+R75</f>
        <v>1</v>
      </c>
      <c r="Y75" s="73">
        <f>W75+X75</f>
        <v>1</v>
      </c>
    </row>
    <row r="76" spans="2:26" ht="15" customHeight="1" x14ac:dyDescent="0.2">
      <c r="B76" s="63" t="s">
        <v>31</v>
      </c>
      <c r="C76" s="22"/>
      <c r="D76" s="581">
        <v>1</v>
      </c>
      <c r="E76" s="16"/>
      <c r="F76" s="15"/>
      <c r="G76" s="110"/>
      <c r="H76" s="87"/>
      <c r="I76" s="16"/>
      <c r="J76" s="15"/>
      <c r="K76" s="110"/>
      <c r="L76" s="581">
        <v>1</v>
      </c>
      <c r="M76" s="16"/>
      <c r="N76" s="15"/>
      <c r="O76" s="110"/>
      <c r="P76" s="87"/>
      <c r="Q76" s="146"/>
      <c r="R76" s="810">
        <v>1</v>
      </c>
      <c r="S76" s="10"/>
      <c r="T76" s="146">
        <v>1</v>
      </c>
      <c r="U76" s="147">
        <v>2</v>
      </c>
      <c r="V76" s="721"/>
      <c r="W76" s="174">
        <f t="shared" ref="W76:X87" si="27">I76+K76+M76+O76+G76+E76+C76+Q76</f>
        <v>0</v>
      </c>
      <c r="X76" s="207">
        <f t="shared" si="27"/>
        <v>3</v>
      </c>
      <c r="Y76" s="74">
        <f t="shared" ref="Y76:Y87" si="28">W76+X76</f>
        <v>3</v>
      </c>
    </row>
    <row r="77" spans="2:26" ht="15" customHeight="1" x14ac:dyDescent="0.2">
      <c r="B77" s="63" t="s">
        <v>58</v>
      </c>
      <c r="C77" s="22"/>
      <c r="D77" s="87"/>
      <c r="E77" s="542">
        <v>1</v>
      </c>
      <c r="F77" s="15"/>
      <c r="G77" s="546">
        <v>1</v>
      </c>
      <c r="H77" s="543">
        <v>1</v>
      </c>
      <c r="I77" s="16"/>
      <c r="J77" s="15"/>
      <c r="K77" s="110"/>
      <c r="L77" s="87"/>
      <c r="M77" s="545">
        <v>1</v>
      </c>
      <c r="N77" s="15"/>
      <c r="O77" s="110"/>
      <c r="P77" s="87"/>
      <c r="Q77" s="146"/>
      <c r="R77" s="147"/>
      <c r="S77" s="10"/>
      <c r="T77" s="150">
        <v>4</v>
      </c>
      <c r="U77" s="151">
        <v>0</v>
      </c>
      <c r="V77" s="721"/>
      <c r="W77" s="174">
        <f t="shared" si="27"/>
        <v>3</v>
      </c>
      <c r="X77" s="207">
        <f t="shared" si="27"/>
        <v>1</v>
      </c>
      <c r="Y77" s="74">
        <f t="shared" si="28"/>
        <v>4</v>
      </c>
    </row>
    <row r="78" spans="2:26" ht="15" customHeight="1" x14ac:dyDescent="0.2">
      <c r="B78" s="64" t="s">
        <v>32</v>
      </c>
      <c r="C78" s="88"/>
      <c r="D78" s="89"/>
      <c r="E78" s="30">
        <v>1</v>
      </c>
      <c r="F78" s="587">
        <v>1</v>
      </c>
      <c r="G78" s="112"/>
      <c r="H78" s="89"/>
      <c r="I78" s="30"/>
      <c r="J78" s="31"/>
      <c r="K78" s="112"/>
      <c r="L78" s="89"/>
      <c r="M78" s="576">
        <v>1</v>
      </c>
      <c r="N78" s="31">
        <v>0</v>
      </c>
      <c r="O78" s="773">
        <v>1</v>
      </c>
      <c r="P78" s="89"/>
      <c r="Q78" s="148"/>
      <c r="R78" s="149"/>
      <c r="S78" s="10"/>
      <c r="T78" s="146">
        <v>3</v>
      </c>
      <c r="U78" s="147">
        <v>1</v>
      </c>
      <c r="V78" s="721"/>
      <c r="W78" s="176">
        <f t="shared" si="27"/>
        <v>3</v>
      </c>
      <c r="X78" s="208">
        <f t="shared" si="27"/>
        <v>1</v>
      </c>
      <c r="Y78" s="75">
        <f t="shared" si="28"/>
        <v>4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110"/>
      <c r="H79" s="543">
        <v>1</v>
      </c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10"/>
      <c r="T79" s="146">
        <v>0</v>
      </c>
      <c r="U79" s="147">
        <v>1</v>
      </c>
      <c r="V79" s="721"/>
      <c r="W79" s="174">
        <f t="shared" si="27"/>
        <v>0</v>
      </c>
      <c r="X79" s="207">
        <f t="shared" si="27"/>
        <v>1</v>
      </c>
      <c r="Y79" s="74">
        <f t="shared" si="28"/>
        <v>1</v>
      </c>
    </row>
    <row r="80" spans="2:26" ht="15" customHeight="1" x14ac:dyDescent="0.2">
      <c r="B80" s="65" t="s">
        <v>34</v>
      </c>
      <c r="C80" s="93"/>
      <c r="D80" s="94"/>
      <c r="E80" s="33"/>
      <c r="F80" s="771">
        <v>2</v>
      </c>
      <c r="G80" s="108"/>
      <c r="H80" s="94"/>
      <c r="I80" s="33"/>
      <c r="J80" s="34"/>
      <c r="K80" s="108"/>
      <c r="L80" s="94"/>
      <c r="M80" s="33"/>
      <c r="N80" s="34"/>
      <c r="O80" s="108"/>
      <c r="P80" s="94"/>
      <c r="Q80" s="150"/>
      <c r="R80" s="151"/>
      <c r="S80" s="10"/>
      <c r="T80" s="146">
        <v>2</v>
      </c>
      <c r="U80" s="147">
        <v>0</v>
      </c>
      <c r="V80" s="721"/>
      <c r="W80" s="178">
        <f t="shared" si="27"/>
        <v>0</v>
      </c>
      <c r="X80" s="209">
        <f t="shared" si="27"/>
        <v>2</v>
      </c>
      <c r="Y80" s="76">
        <f t="shared" si="28"/>
        <v>2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546">
        <v>1</v>
      </c>
      <c r="H81" s="87"/>
      <c r="I81" s="16"/>
      <c r="J81" s="580">
        <v>1</v>
      </c>
      <c r="K81" s="110"/>
      <c r="L81" s="87"/>
      <c r="M81" s="16"/>
      <c r="N81" s="15"/>
      <c r="O81" s="110"/>
      <c r="P81" s="87"/>
      <c r="Q81" s="146"/>
      <c r="R81" s="147"/>
      <c r="S81" s="10"/>
      <c r="T81" s="148">
        <v>2</v>
      </c>
      <c r="U81" s="149">
        <v>0</v>
      </c>
      <c r="V81" s="721"/>
      <c r="W81" s="176">
        <f t="shared" si="27"/>
        <v>1</v>
      </c>
      <c r="X81" s="208">
        <f t="shared" si="27"/>
        <v>1</v>
      </c>
      <c r="Y81" s="75">
        <f t="shared" si="28"/>
        <v>2</v>
      </c>
    </row>
    <row r="82" spans="2:26" ht="15" customHeight="1" x14ac:dyDescent="0.2">
      <c r="B82" s="63" t="s">
        <v>36</v>
      </c>
      <c r="C82" s="22"/>
      <c r="D82" s="87"/>
      <c r="E82" s="16"/>
      <c r="F82" s="15">
        <v>1</v>
      </c>
      <c r="G82" s="110"/>
      <c r="H82" s="87"/>
      <c r="I82" s="16"/>
      <c r="J82" s="15"/>
      <c r="K82" s="110"/>
      <c r="L82" s="87"/>
      <c r="M82" s="16"/>
      <c r="N82" s="15"/>
      <c r="O82" s="110"/>
      <c r="P82" s="87"/>
      <c r="Q82" s="146"/>
      <c r="R82" s="147"/>
      <c r="S82" s="10"/>
      <c r="T82" s="146">
        <v>1</v>
      </c>
      <c r="U82" s="147">
        <v>0</v>
      </c>
      <c r="V82" s="721"/>
      <c r="W82" s="174">
        <f t="shared" si="27"/>
        <v>0</v>
      </c>
      <c r="X82" s="207">
        <f t="shared" si="27"/>
        <v>1</v>
      </c>
      <c r="Y82" s="74">
        <f t="shared" si="28"/>
        <v>1</v>
      </c>
    </row>
    <row r="83" spans="2:26" ht="15" customHeight="1" x14ac:dyDescent="0.2">
      <c r="B83" s="63" t="s">
        <v>37</v>
      </c>
      <c r="C83" s="22"/>
      <c r="D83" s="87"/>
      <c r="E83" s="542">
        <v>1</v>
      </c>
      <c r="F83" s="15"/>
      <c r="G83" s="546">
        <v>1</v>
      </c>
      <c r="H83" s="87"/>
      <c r="I83" s="16"/>
      <c r="J83" s="544">
        <v>1</v>
      </c>
      <c r="K83" s="110"/>
      <c r="L83" s="87"/>
      <c r="M83" s="16"/>
      <c r="N83" s="15"/>
      <c r="O83" s="110"/>
      <c r="P83" s="543">
        <v>1</v>
      </c>
      <c r="Q83" s="146"/>
      <c r="R83" s="147"/>
      <c r="S83" s="10"/>
      <c r="T83" s="150">
        <v>3</v>
      </c>
      <c r="U83" s="151">
        <v>1</v>
      </c>
      <c r="V83" s="721"/>
      <c r="W83" s="178">
        <f t="shared" si="27"/>
        <v>2</v>
      </c>
      <c r="X83" s="209">
        <f t="shared" si="27"/>
        <v>2</v>
      </c>
      <c r="Y83" s="76">
        <f t="shared" si="28"/>
        <v>4</v>
      </c>
    </row>
    <row r="84" spans="2:26" ht="15" customHeight="1" x14ac:dyDescent="0.2">
      <c r="B84" s="64" t="s">
        <v>38</v>
      </c>
      <c r="C84" s="88"/>
      <c r="D84" s="89"/>
      <c r="E84" s="30"/>
      <c r="F84" s="31"/>
      <c r="G84" s="112"/>
      <c r="H84" s="582">
        <v>1</v>
      </c>
      <c r="I84" s="30"/>
      <c r="J84" s="31"/>
      <c r="K84" s="112"/>
      <c r="L84" s="89"/>
      <c r="M84" s="30"/>
      <c r="N84" s="31"/>
      <c r="O84" s="112"/>
      <c r="P84" s="89"/>
      <c r="Q84" s="148"/>
      <c r="R84" s="149"/>
      <c r="S84" s="10"/>
      <c r="T84" s="146">
        <v>1</v>
      </c>
      <c r="U84" s="147">
        <v>0</v>
      </c>
      <c r="V84" s="721"/>
      <c r="W84" s="174">
        <f t="shared" si="27"/>
        <v>0</v>
      </c>
      <c r="X84" s="207">
        <f t="shared" si="27"/>
        <v>1</v>
      </c>
      <c r="Y84" s="74">
        <f t="shared" si="28"/>
        <v>1</v>
      </c>
    </row>
    <row r="85" spans="2:26" ht="15" customHeight="1" x14ac:dyDescent="0.2">
      <c r="B85" s="63" t="s">
        <v>39</v>
      </c>
      <c r="C85" s="22"/>
      <c r="D85" s="87"/>
      <c r="E85" s="16"/>
      <c r="F85" s="15"/>
      <c r="G85" s="110"/>
      <c r="H85" s="87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10"/>
      <c r="T85" s="146">
        <v>0</v>
      </c>
      <c r="U85" s="147">
        <v>0</v>
      </c>
      <c r="V85" s="721"/>
      <c r="W85" s="174">
        <f t="shared" si="27"/>
        <v>0</v>
      </c>
      <c r="X85" s="207">
        <f t="shared" si="27"/>
        <v>0</v>
      </c>
      <c r="Y85" s="74">
        <f t="shared" si="28"/>
        <v>0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97"/>
      <c r="I86" s="115"/>
      <c r="J86" s="28"/>
      <c r="K86" s="113"/>
      <c r="L86" s="97">
        <v>1</v>
      </c>
      <c r="M86" s="115"/>
      <c r="N86" s="28"/>
      <c r="O86" s="113"/>
      <c r="P86" s="772">
        <v>1</v>
      </c>
      <c r="Q86" s="152"/>
      <c r="R86" s="153"/>
      <c r="S86" s="10"/>
      <c r="T86" s="146">
        <v>1</v>
      </c>
      <c r="U86" s="147">
        <v>1</v>
      </c>
      <c r="V86" s="721"/>
      <c r="W86" s="199">
        <f t="shared" si="27"/>
        <v>0</v>
      </c>
      <c r="X86" s="210">
        <f t="shared" si="27"/>
        <v>2</v>
      </c>
      <c r="Y86" s="77">
        <f t="shared" si="28"/>
        <v>2</v>
      </c>
    </row>
    <row r="87" spans="2:26" ht="15" customHeight="1" thickBot="1" x14ac:dyDescent="0.25">
      <c r="B87" s="66" t="s">
        <v>29</v>
      </c>
      <c r="C87" s="154">
        <f>SUM(C75:C86)</f>
        <v>0</v>
      </c>
      <c r="D87" s="658">
        <f>SUM(D75:D86)</f>
        <v>1</v>
      </c>
      <c r="E87" s="154">
        <f t="shared" ref="E87:U87" si="29">SUM(E75:E86)</f>
        <v>3</v>
      </c>
      <c r="F87" s="82">
        <f t="shared" si="29"/>
        <v>4</v>
      </c>
      <c r="G87" s="154">
        <f t="shared" si="29"/>
        <v>3</v>
      </c>
      <c r="H87" s="82">
        <f t="shared" si="29"/>
        <v>4</v>
      </c>
      <c r="I87" s="154">
        <f t="shared" si="29"/>
        <v>0</v>
      </c>
      <c r="J87" s="658">
        <f t="shared" si="29"/>
        <v>2</v>
      </c>
      <c r="K87" s="154">
        <f t="shared" si="29"/>
        <v>0</v>
      </c>
      <c r="L87" s="82">
        <f t="shared" si="29"/>
        <v>2</v>
      </c>
      <c r="M87" s="154">
        <f t="shared" si="29"/>
        <v>2</v>
      </c>
      <c r="N87" s="82">
        <f t="shared" si="29"/>
        <v>0</v>
      </c>
      <c r="O87" s="154">
        <f t="shared" si="29"/>
        <v>1</v>
      </c>
      <c r="P87" s="82">
        <f t="shared" si="29"/>
        <v>2</v>
      </c>
      <c r="Q87" s="154">
        <f t="shared" si="29"/>
        <v>0</v>
      </c>
      <c r="R87" s="82">
        <f t="shared" si="29"/>
        <v>1</v>
      </c>
      <c r="T87" s="59">
        <f t="shared" si="29"/>
        <v>19</v>
      </c>
      <c r="U87" s="56">
        <f t="shared" si="29"/>
        <v>6</v>
      </c>
      <c r="V87" s="721"/>
      <c r="W87" s="119">
        <f t="shared" si="27"/>
        <v>9</v>
      </c>
      <c r="X87" s="60">
        <f t="shared" si="27"/>
        <v>16</v>
      </c>
      <c r="Y87" s="57">
        <f t="shared" si="28"/>
        <v>25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30">D75</f>
        <v>0</v>
      </c>
      <c r="E88" s="447">
        <f t="shared" si="30"/>
        <v>0</v>
      </c>
      <c r="F88" s="467">
        <f t="shared" si="30"/>
        <v>0</v>
      </c>
      <c r="G88" s="447">
        <f t="shared" si="30"/>
        <v>0</v>
      </c>
      <c r="H88" s="467">
        <f t="shared" si="30"/>
        <v>1</v>
      </c>
      <c r="I88" s="447">
        <f t="shared" si="30"/>
        <v>0</v>
      </c>
      <c r="J88" s="467">
        <f t="shared" si="30"/>
        <v>0</v>
      </c>
      <c r="K88" s="447">
        <f t="shared" si="30"/>
        <v>0</v>
      </c>
      <c r="L88" s="467">
        <f t="shared" si="30"/>
        <v>0</v>
      </c>
      <c r="M88" s="447">
        <f t="shared" si="30"/>
        <v>0</v>
      </c>
      <c r="N88" s="467">
        <f t="shared" si="30"/>
        <v>0</v>
      </c>
      <c r="O88" s="447">
        <f t="shared" si="30"/>
        <v>0</v>
      </c>
      <c r="P88" s="467">
        <f t="shared" si="30"/>
        <v>0</v>
      </c>
      <c r="Q88" s="447">
        <f t="shared" si="30"/>
        <v>0</v>
      </c>
      <c r="R88" s="467">
        <f t="shared" si="30"/>
        <v>0</v>
      </c>
      <c r="T88" s="447">
        <f>T75</f>
        <v>1</v>
      </c>
      <c r="U88" s="467">
        <f>U75</f>
        <v>0</v>
      </c>
      <c r="W88" s="447">
        <f>W75</f>
        <v>0</v>
      </c>
      <c r="X88" s="449">
        <f>X75</f>
        <v>1</v>
      </c>
      <c r="Y88" s="456">
        <f>Y75</f>
        <v>1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31">D76+D88</f>
        <v>1</v>
      </c>
      <c r="E89" s="461">
        <f t="shared" si="31"/>
        <v>0</v>
      </c>
      <c r="F89" s="468">
        <f t="shared" si="31"/>
        <v>0</v>
      </c>
      <c r="G89" s="461">
        <f t="shared" si="31"/>
        <v>0</v>
      </c>
      <c r="H89" s="468">
        <f t="shared" si="31"/>
        <v>1</v>
      </c>
      <c r="I89" s="461">
        <f t="shared" si="31"/>
        <v>0</v>
      </c>
      <c r="J89" s="468">
        <f t="shared" si="31"/>
        <v>0</v>
      </c>
      <c r="K89" s="461">
        <f t="shared" si="31"/>
        <v>0</v>
      </c>
      <c r="L89" s="468">
        <f t="shared" si="31"/>
        <v>1</v>
      </c>
      <c r="M89" s="461">
        <f t="shared" si="31"/>
        <v>0</v>
      </c>
      <c r="N89" s="468">
        <f t="shared" si="31"/>
        <v>0</v>
      </c>
      <c r="O89" s="461">
        <f t="shared" si="31"/>
        <v>0</v>
      </c>
      <c r="P89" s="468">
        <f t="shared" si="31"/>
        <v>0</v>
      </c>
      <c r="Q89" s="461">
        <f t="shared" si="31"/>
        <v>0</v>
      </c>
      <c r="R89" s="468">
        <f t="shared" si="31"/>
        <v>1</v>
      </c>
      <c r="S89" s="1"/>
      <c r="T89" s="461">
        <f t="shared" ref="T89:U99" si="32">T76+T88</f>
        <v>2</v>
      </c>
      <c r="U89" s="468">
        <f t="shared" si="32"/>
        <v>2</v>
      </c>
      <c r="V89" s="10"/>
      <c r="W89" s="461">
        <f t="shared" ref="W89:Y99" si="33">W76+W88</f>
        <v>0</v>
      </c>
      <c r="X89" s="450">
        <f t="shared" si="33"/>
        <v>4</v>
      </c>
      <c r="Y89" s="457">
        <f t="shared" si="33"/>
        <v>4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4">C77+C89</f>
        <v>0</v>
      </c>
      <c r="D90" s="469">
        <f t="shared" si="31"/>
        <v>1</v>
      </c>
      <c r="E90" s="462">
        <f t="shared" si="31"/>
        <v>1</v>
      </c>
      <c r="F90" s="469">
        <f t="shared" si="31"/>
        <v>0</v>
      </c>
      <c r="G90" s="462">
        <f t="shared" si="31"/>
        <v>1</v>
      </c>
      <c r="H90" s="469">
        <f t="shared" si="31"/>
        <v>2</v>
      </c>
      <c r="I90" s="462">
        <f t="shared" si="31"/>
        <v>0</v>
      </c>
      <c r="J90" s="469">
        <f t="shared" si="31"/>
        <v>0</v>
      </c>
      <c r="K90" s="462">
        <f t="shared" si="31"/>
        <v>0</v>
      </c>
      <c r="L90" s="469">
        <f t="shared" si="31"/>
        <v>1</v>
      </c>
      <c r="M90" s="462">
        <f t="shared" si="31"/>
        <v>1</v>
      </c>
      <c r="N90" s="469">
        <f t="shared" si="31"/>
        <v>0</v>
      </c>
      <c r="O90" s="462">
        <f t="shared" si="31"/>
        <v>0</v>
      </c>
      <c r="P90" s="469">
        <f t="shared" si="31"/>
        <v>0</v>
      </c>
      <c r="Q90" s="462">
        <f t="shared" si="31"/>
        <v>0</v>
      </c>
      <c r="R90" s="469">
        <f t="shared" si="31"/>
        <v>1</v>
      </c>
      <c r="S90" s="1"/>
      <c r="T90" s="462">
        <f t="shared" si="32"/>
        <v>6</v>
      </c>
      <c r="U90" s="469">
        <f t="shared" si="32"/>
        <v>2</v>
      </c>
      <c r="V90" s="10"/>
      <c r="W90" s="462">
        <f t="shared" si="33"/>
        <v>3</v>
      </c>
      <c r="X90" s="452">
        <f t="shared" si="33"/>
        <v>5</v>
      </c>
      <c r="Y90" s="458">
        <f t="shared" si="33"/>
        <v>8</v>
      </c>
      <c r="Z90" s="10"/>
    </row>
    <row r="91" spans="2:26" s="14" customFormat="1" ht="15" hidden="1" customHeight="1" x14ac:dyDescent="0.2">
      <c r="B91" s="444" t="s">
        <v>32</v>
      </c>
      <c r="C91" s="461">
        <f t="shared" si="34"/>
        <v>0</v>
      </c>
      <c r="D91" s="468">
        <f t="shared" si="31"/>
        <v>1</v>
      </c>
      <c r="E91" s="461">
        <f t="shared" si="31"/>
        <v>2</v>
      </c>
      <c r="F91" s="468">
        <f t="shared" si="31"/>
        <v>1</v>
      </c>
      <c r="G91" s="461">
        <f t="shared" si="31"/>
        <v>1</v>
      </c>
      <c r="H91" s="468">
        <f t="shared" si="31"/>
        <v>2</v>
      </c>
      <c r="I91" s="461">
        <f t="shared" si="31"/>
        <v>0</v>
      </c>
      <c r="J91" s="468">
        <f t="shared" si="31"/>
        <v>0</v>
      </c>
      <c r="K91" s="461">
        <f t="shared" si="31"/>
        <v>0</v>
      </c>
      <c r="L91" s="468">
        <f t="shared" si="31"/>
        <v>1</v>
      </c>
      <c r="M91" s="461">
        <f t="shared" si="31"/>
        <v>2</v>
      </c>
      <c r="N91" s="468">
        <f t="shared" si="31"/>
        <v>0</v>
      </c>
      <c r="O91" s="461">
        <f t="shared" si="31"/>
        <v>1</v>
      </c>
      <c r="P91" s="468">
        <f t="shared" si="31"/>
        <v>0</v>
      </c>
      <c r="Q91" s="461">
        <f t="shared" si="31"/>
        <v>0</v>
      </c>
      <c r="R91" s="468">
        <f t="shared" si="31"/>
        <v>1</v>
      </c>
      <c r="S91" s="1"/>
      <c r="T91" s="461">
        <f t="shared" si="32"/>
        <v>9</v>
      </c>
      <c r="U91" s="468">
        <f t="shared" si="32"/>
        <v>3</v>
      </c>
      <c r="V91" s="10"/>
      <c r="W91" s="461">
        <f t="shared" si="33"/>
        <v>6</v>
      </c>
      <c r="X91" s="450">
        <f t="shared" si="33"/>
        <v>6</v>
      </c>
      <c r="Y91" s="457">
        <f t="shared" si="33"/>
        <v>12</v>
      </c>
      <c r="Z91" s="10"/>
    </row>
    <row r="92" spans="2:26" s="14" customFormat="1" ht="15" hidden="1" customHeight="1" x14ac:dyDescent="0.2">
      <c r="B92" s="443" t="s">
        <v>33</v>
      </c>
      <c r="C92" s="461">
        <f t="shared" si="34"/>
        <v>0</v>
      </c>
      <c r="D92" s="468">
        <f t="shared" si="31"/>
        <v>1</v>
      </c>
      <c r="E92" s="461">
        <f t="shared" si="31"/>
        <v>2</v>
      </c>
      <c r="F92" s="468">
        <f t="shared" si="31"/>
        <v>1</v>
      </c>
      <c r="G92" s="461">
        <f t="shared" si="31"/>
        <v>1</v>
      </c>
      <c r="H92" s="468">
        <f t="shared" si="31"/>
        <v>3</v>
      </c>
      <c r="I92" s="461">
        <f t="shared" si="31"/>
        <v>0</v>
      </c>
      <c r="J92" s="468">
        <f t="shared" si="31"/>
        <v>0</v>
      </c>
      <c r="K92" s="461">
        <f t="shared" si="31"/>
        <v>0</v>
      </c>
      <c r="L92" s="468">
        <f t="shared" si="31"/>
        <v>1</v>
      </c>
      <c r="M92" s="461">
        <f t="shared" si="31"/>
        <v>2</v>
      </c>
      <c r="N92" s="468">
        <f t="shared" si="31"/>
        <v>0</v>
      </c>
      <c r="O92" s="461">
        <f t="shared" si="31"/>
        <v>1</v>
      </c>
      <c r="P92" s="468">
        <f t="shared" si="31"/>
        <v>0</v>
      </c>
      <c r="Q92" s="461">
        <f t="shared" si="31"/>
        <v>0</v>
      </c>
      <c r="R92" s="468">
        <f t="shared" si="31"/>
        <v>1</v>
      </c>
      <c r="S92" s="1"/>
      <c r="T92" s="461">
        <f t="shared" si="32"/>
        <v>9</v>
      </c>
      <c r="U92" s="468">
        <f t="shared" si="32"/>
        <v>4</v>
      </c>
      <c r="V92" s="10"/>
      <c r="W92" s="461">
        <f t="shared" si="33"/>
        <v>6</v>
      </c>
      <c r="X92" s="450">
        <f t="shared" si="33"/>
        <v>7</v>
      </c>
      <c r="Y92" s="457">
        <f t="shared" si="33"/>
        <v>13</v>
      </c>
      <c r="Z92" s="10"/>
    </row>
    <row r="93" spans="2:26" s="14" customFormat="1" ht="15" hidden="1" customHeight="1" x14ac:dyDescent="0.2">
      <c r="B93" s="445" t="s">
        <v>34</v>
      </c>
      <c r="C93" s="461">
        <f t="shared" si="34"/>
        <v>0</v>
      </c>
      <c r="D93" s="468">
        <f t="shared" si="31"/>
        <v>1</v>
      </c>
      <c r="E93" s="461">
        <f t="shared" si="31"/>
        <v>2</v>
      </c>
      <c r="F93" s="468">
        <f t="shared" si="31"/>
        <v>3</v>
      </c>
      <c r="G93" s="461">
        <f t="shared" si="31"/>
        <v>1</v>
      </c>
      <c r="H93" s="468">
        <f t="shared" si="31"/>
        <v>3</v>
      </c>
      <c r="I93" s="461">
        <f t="shared" si="31"/>
        <v>0</v>
      </c>
      <c r="J93" s="468">
        <f t="shared" si="31"/>
        <v>0</v>
      </c>
      <c r="K93" s="461">
        <f t="shared" si="31"/>
        <v>0</v>
      </c>
      <c r="L93" s="468">
        <f t="shared" si="31"/>
        <v>1</v>
      </c>
      <c r="M93" s="461">
        <f t="shared" si="31"/>
        <v>2</v>
      </c>
      <c r="N93" s="468">
        <f t="shared" si="31"/>
        <v>0</v>
      </c>
      <c r="O93" s="461">
        <f t="shared" si="31"/>
        <v>1</v>
      </c>
      <c r="P93" s="468">
        <f t="shared" si="31"/>
        <v>0</v>
      </c>
      <c r="Q93" s="461">
        <f t="shared" si="31"/>
        <v>0</v>
      </c>
      <c r="R93" s="468">
        <f t="shared" si="31"/>
        <v>1</v>
      </c>
      <c r="S93" s="1"/>
      <c r="T93" s="461">
        <f t="shared" si="32"/>
        <v>11</v>
      </c>
      <c r="U93" s="468">
        <f t="shared" si="32"/>
        <v>4</v>
      </c>
      <c r="V93" s="10"/>
      <c r="W93" s="461">
        <f t="shared" si="33"/>
        <v>6</v>
      </c>
      <c r="X93" s="450">
        <f t="shared" si="33"/>
        <v>9</v>
      </c>
      <c r="Y93" s="457">
        <f t="shared" si="33"/>
        <v>15</v>
      </c>
      <c r="Z93" s="10"/>
    </row>
    <row r="94" spans="2:26" s="14" customFormat="1" ht="15" hidden="1" customHeight="1" x14ac:dyDescent="0.2">
      <c r="B94" s="443" t="s">
        <v>35</v>
      </c>
      <c r="C94" s="463">
        <f t="shared" si="34"/>
        <v>0</v>
      </c>
      <c r="D94" s="470">
        <f t="shared" si="31"/>
        <v>1</v>
      </c>
      <c r="E94" s="463">
        <f t="shared" si="31"/>
        <v>2</v>
      </c>
      <c r="F94" s="470">
        <f t="shared" si="31"/>
        <v>3</v>
      </c>
      <c r="G94" s="463">
        <f t="shared" si="31"/>
        <v>2</v>
      </c>
      <c r="H94" s="470">
        <f t="shared" si="31"/>
        <v>3</v>
      </c>
      <c r="I94" s="463">
        <f t="shared" si="31"/>
        <v>0</v>
      </c>
      <c r="J94" s="470">
        <f t="shared" si="31"/>
        <v>1</v>
      </c>
      <c r="K94" s="463">
        <f t="shared" si="31"/>
        <v>0</v>
      </c>
      <c r="L94" s="470">
        <f t="shared" si="31"/>
        <v>1</v>
      </c>
      <c r="M94" s="463">
        <f t="shared" si="31"/>
        <v>2</v>
      </c>
      <c r="N94" s="470">
        <f t="shared" si="31"/>
        <v>0</v>
      </c>
      <c r="O94" s="463">
        <f t="shared" si="31"/>
        <v>1</v>
      </c>
      <c r="P94" s="470">
        <f t="shared" si="31"/>
        <v>0</v>
      </c>
      <c r="Q94" s="463">
        <f t="shared" si="31"/>
        <v>0</v>
      </c>
      <c r="R94" s="470">
        <f t="shared" si="31"/>
        <v>1</v>
      </c>
      <c r="S94" s="1"/>
      <c r="T94" s="463">
        <f t="shared" si="32"/>
        <v>13</v>
      </c>
      <c r="U94" s="470">
        <f t="shared" si="32"/>
        <v>4</v>
      </c>
      <c r="V94" s="10"/>
      <c r="W94" s="463">
        <f t="shared" si="33"/>
        <v>7</v>
      </c>
      <c r="X94" s="454">
        <f t="shared" si="33"/>
        <v>10</v>
      </c>
      <c r="Y94" s="459">
        <f t="shared" si="33"/>
        <v>17</v>
      </c>
      <c r="Z94" s="10"/>
    </row>
    <row r="95" spans="2:26" s="14" customFormat="1" ht="15" hidden="1" customHeight="1" x14ac:dyDescent="0.2">
      <c r="B95" s="443" t="s">
        <v>36</v>
      </c>
      <c r="C95" s="461">
        <f t="shared" si="34"/>
        <v>0</v>
      </c>
      <c r="D95" s="468">
        <f t="shared" si="31"/>
        <v>1</v>
      </c>
      <c r="E95" s="461">
        <f t="shared" si="31"/>
        <v>2</v>
      </c>
      <c r="F95" s="468">
        <f t="shared" si="31"/>
        <v>4</v>
      </c>
      <c r="G95" s="461">
        <f t="shared" si="31"/>
        <v>2</v>
      </c>
      <c r="H95" s="468">
        <f t="shared" si="31"/>
        <v>3</v>
      </c>
      <c r="I95" s="461">
        <f t="shared" si="31"/>
        <v>0</v>
      </c>
      <c r="J95" s="468">
        <f t="shared" si="31"/>
        <v>1</v>
      </c>
      <c r="K95" s="461">
        <f t="shared" si="31"/>
        <v>0</v>
      </c>
      <c r="L95" s="468">
        <f t="shared" si="31"/>
        <v>1</v>
      </c>
      <c r="M95" s="461">
        <f t="shared" si="31"/>
        <v>2</v>
      </c>
      <c r="N95" s="468">
        <f t="shared" si="31"/>
        <v>0</v>
      </c>
      <c r="O95" s="461">
        <f t="shared" si="31"/>
        <v>1</v>
      </c>
      <c r="P95" s="468">
        <f t="shared" si="31"/>
        <v>0</v>
      </c>
      <c r="Q95" s="461">
        <f t="shared" si="31"/>
        <v>0</v>
      </c>
      <c r="R95" s="468">
        <f t="shared" si="31"/>
        <v>1</v>
      </c>
      <c r="S95" s="1"/>
      <c r="T95" s="461">
        <f t="shared" si="32"/>
        <v>14</v>
      </c>
      <c r="U95" s="468">
        <f t="shared" si="32"/>
        <v>4</v>
      </c>
      <c r="V95" s="10"/>
      <c r="W95" s="461">
        <f t="shared" si="33"/>
        <v>7</v>
      </c>
      <c r="X95" s="450">
        <f t="shared" si="33"/>
        <v>11</v>
      </c>
      <c r="Y95" s="457">
        <f t="shared" si="33"/>
        <v>18</v>
      </c>
      <c r="Z95" s="10"/>
    </row>
    <row r="96" spans="2:26" s="14" customFormat="1" ht="15" hidden="1" customHeight="1" x14ac:dyDescent="0.2">
      <c r="B96" s="443" t="s">
        <v>37</v>
      </c>
      <c r="C96" s="462">
        <f t="shared" si="34"/>
        <v>0</v>
      </c>
      <c r="D96" s="469">
        <f t="shared" si="31"/>
        <v>1</v>
      </c>
      <c r="E96" s="462">
        <f t="shared" si="31"/>
        <v>3</v>
      </c>
      <c r="F96" s="469">
        <f t="shared" si="31"/>
        <v>4</v>
      </c>
      <c r="G96" s="462">
        <f t="shared" si="31"/>
        <v>3</v>
      </c>
      <c r="H96" s="469">
        <f t="shared" si="31"/>
        <v>3</v>
      </c>
      <c r="I96" s="462">
        <f t="shared" si="31"/>
        <v>0</v>
      </c>
      <c r="J96" s="469">
        <f t="shared" si="31"/>
        <v>2</v>
      </c>
      <c r="K96" s="462">
        <f t="shared" si="31"/>
        <v>0</v>
      </c>
      <c r="L96" s="469">
        <f t="shared" si="31"/>
        <v>1</v>
      </c>
      <c r="M96" s="462">
        <f t="shared" si="31"/>
        <v>2</v>
      </c>
      <c r="N96" s="469">
        <f t="shared" si="31"/>
        <v>0</v>
      </c>
      <c r="O96" s="462">
        <f t="shared" si="31"/>
        <v>1</v>
      </c>
      <c r="P96" s="469">
        <f t="shared" si="31"/>
        <v>1</v>
      </c>
      <c r="Q96" s="462">
        <f t="shared" si="31"/>
        <v>0</v>
      </c>
      <c r="R96" s="469">
        <f t="shared" si="31"/>
        <v>1</v>
      </c>
      <c r="S96" s="1"/>
      <c r="T96" s="462">
        <f t="shared" si="32"/>
        <v>17</v>
      </c>
      <c r="U96" s="469">
        <f t="shared" si="32"/>
        <v>5</v>
      </c>
      <c r="V96" s="10"/>
      <c r="W96" s="462">
        <f t="shared" si="33"/>
        <v>9</v>
      </c>
      <c r="X96" s="452">
        <f t="shared" si="33"/>
        <v>13</v>
      </c>
      <c r="Y96" s="458">
        <f t="shared" si="33"/>
        <v>22</v>
      </c>
      <c r="Z96" s="10"/>
    </row>
    <row r="97" spans="2:26" s="14" customFormat="1" ht="15" hidden="1" customHeight="1" x14ac:dyDescent="0.2">
      <c r="B97" s="444" t="s">
        <v>38</v>
      </c>
      <c r="C97" s="461">
        <f t="shared" si="34"/>
        <v>0</v>
      </c>
      <c r="D97" s="468">
        <f t="shared" si="31"/>
        <v>1</v>
      </c>
      <c r="E97" s="461">
        <f t="shared" si="31"/>
        <v>3</v>
      </c>
      <c r="F97" s="468">
        <f t="shared" si="31"/>
        <v>4</v>
      </c>
      <c r="G97" s="461">
        <f t="shared" si="31"/>
        <v>3</v>
      </c>
      <c r="H97" s="468">
        <f t="shared" si="31"/>
        <v>4</v>
      </c>
      <c r="I97" s="461">
        <f t="shared" si="31"/>
        <v>0</v>
      </c>
      <c r="J97" s="468">
        <f t="shared" si="31"/>
        <v>2</v>
      </c>
      <c r="K97" s="461">
        <f t="shared" si="31"/>
        <v>0</v>
      </c>
      <c r="L97" s="468">
        <f t="shared" si="31"/>
        <v>1</v>
      </c>
      <c r="M97" s="461">
        <f t="shared" si="31"/>
        <v>2</v>
      </c>
      <c r="N97" s="468">
        <f t="shared" si="31"/>
        <v>0</v>
      </c>
      <c r="O97" s="461">
        <f t="shared" si="31"/>
        <v>1</v>
      </c>
      <c r="P97" s="468">
        <f t="shared" si="31"/>
        <v>1</v>
      </c>
      <c r="Q97" s="461">
        <f t="shared" si="31"/>
        <v>0</v>
      </c>
      <c r="R97" s="468">
        <f t="shared" si="31"/>
        <v>1</v>
      </c>
      <c r="S97" s="1"/>
      <c r="T97" s="461">
        <f t="shared" si="32"/>
        <v>18</v>
      </c>
      <c r="U97" s="468">
        <f t="shared" si="32"/>
        <v>5</v>
      </c>
      <c r="V97" s="10"/>
      <c r="W97" s="461">
        <f t="shared" si="33"/>
        <v>9</v>
      </c>
      <c r="X97" s="450">
        <f t="shared" si="33"/>
        <v>14</v>
      </c>
      <c r="Y97" s="457">
        <f t="shared" si="33"/>
        <v>23</v>
      </c>
      <c r="Z97" s="10"/>
    </row>
    <row r="98" spans="2:26" s="14" customFormat="1" ht="15" hidden="1" customHeight="1" x14ac:dyDescent="0.2">
      <c r="B98" s="443" t="s">
        <v>39</v>
      </c>
      <c r="C98" s="461">
        <f t="shared" si="34"/>
        <v>0</v>
      </c>
      <c r="D98" s="468">
        <f t="shared" si="31"/>
        <v>1</v>
      </c>
      <c r="E98" s="461">
        <f t="shared" si="31"/>
        <v>3</v>
      </c>
      <c r="F98" s="468">
        <f t="shared" si="31"/>
        <v>4</v>
      </c>
      <c r="G98" s="461">
        <f t="shared" si="31"/>
        <v>3</v>
      </c>
      <c r="H98" s="468">
        <f t="shared" si="31"/>
        <v>4</v>
      </c>
      <c r="I98" s="461">
        <f t="shared" si="31"/>
        <v>0</v>
      </c>
      <c r="J98" s="468">
        <f t="shared" si="31"/>
        <v>2</v>
      </c>
      <c r="K98" s="461">
        <f t="shared" si="31"/>
        <v>0</v>
      </c>
      <c r="L98" s="468">
        <f t="shared" si="31"/>
        <v>1</v>
      </c>
      <c r="M98" s="461">
        <f t="shared" si="31"/>
        <v>2</v>
      </c>
      <c r="N98" s="468">
        <f t="shared" si="31"/>
        <v>0</v>
      </c>
      <c r="O98" s="461">
        <f t="shared" si="31"/>
        <v>1</v>
      </c>
      <c r="P98" s="468">
        <f t="shared" si="31"/>
        <v>1</v>
      </c>
      <c r="Q98" s="461">
        <f t="shared" si="31"/>
        <v>0</v>
      </c>
      <c r="R98" s="468">
        <f t="shared" si="31"/>
        <v>1</v>
      </c>
      <c r="S98" s="1"/>
      <c r="T98" s="461">
        <f t="shared" si="32"/>
        <v>18</v>
      </c>
      <c r="U98" s="468">
        <f t="shared" si="32"/>
        <v>5</v>
      </c>
      <c r="V98" s="10"/>
      <c r="W98" s="461">
        <f t="shared" si="33"/>
        <v>9</v>
      </c>
      <c r="X98" s="450">
        <f t="shared" si="33"/>
        <v>14</v>
      </c>
      <c r="Y98" s="457">
        <f t="shared" si="33"/>
        <v>23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4"/>
        <v>0</v>
      </c>
      <c r="D99" s="471">
        <f t="shared" si="31"/>
        <v>1</v>
      </c>
      <c r="E99" s="464">
        <f t="shared" si="31"/>
        <v>3</v>
      </c>
      <c r="F99" s="471">
        <f t="shared" si="31"/>
        <v>4</v>
      </c>
      <c r="G99" s="464">
        <f t="shared" si="31"/>
        <v>3</v>
      </c>
      <c r="H99" s="471">
        <f t="shared" si="31"/>
        <v>4</v>
      </c>
      <c r="I99" s="464">
        <f t="shared" si="31"/>
        <v>0</v>
      </c>
      <c r="J99" s="471">
        <f t="shared" si="31"/>
        <v>2</v>
      </c>
      <c r="K99" s="464">
        <f t="shared" si="31"/>
        <v>0</v>
      </c>
      <c r="L99" s="471">
        <f t="shared" si="31"/>
        <v>2</v>
      </c>
      <c r="M99" s="464">
        <f t="shared" si="31"/>
        <v>2</v>
      </c>
      <c r="N99" s="471">
        <f t="shared" si="31"/>
        <v>0</v>
      </c>
      <c r="O99" s="464">
        <f t="shared" si="31"/>
        <v>1</v>
      </c>
      <c r="P99" s="471">
        <f t="shared" si="31"/>
        <v>2</v>
      </c>
      <c r="Q99" s="464">
        <f t="shared" si="31"/>
        <v>0</v>
      </c>
      <c r="R99" s="471">
        <f t="shared" si="31"/>
        <v>1</v>
      </c>
      <c r="S99" s="1"/>
      <c r="T99" s="464">
        <f t="shared" si="32"/>
        <v>19</v>
      </c>
      <c r="U99" s="471">
        <f t="shared" si="32"/>
        <v>6</v>
      </c>
      <c r="V99" s="10"/>
      <c r="W99" s="464">
        <f t="shared" si="33"/>
        <v>9</v>
      </c>
      <c r="X99" s="465">
        <f t="shared" si="33"/>
        <v>16</v>
      </c>
      <c r="Y99" s="460">
        <f t="shared" si="33"/>
        <v>25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41"/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657" t="str">
        <f>T7</f>
        <v>2012  ~  2013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43"/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6"/>
      <c r="G105" s="84"/>
      <c r="H105" s="36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832">
        <v>1</v>
      </c>
      <c r="T105" s="36"/>
      <c r="U105" s="12"/>
      <c r="V105" s="12"/>
      <c r="W105" s="172">
        <f>I105+K105+M105+O105+G105+E105+C105+Q105+S105</f>
        <v>1</v>
      </c>
      <c r="X105" s="206">
        <f>J105+L105+N105+P105+H105+F105+D105+R105+T105</f>
        <v>0</v>
      </c>
      <c r="Y105" s="73">
        <f>W105+X105</f>
        <v>1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22"/>
      <c r="H106" s="778">
        <v>1</v>
      </c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12"/>
      <c r="V106" s="12"/>
      <c r="W106" s="174">
        <f t="shared" ref="W106:X117" si="35">I106+K106+M106+O106+G106+E106+C106+Q106+S106</f>
        <v>0</v>
      </c>
      <c r="X106" s="207">
        <f t="shared" si="35"/>
        <v>1</v>
      </c>
      <c r="Y106" s="74">
        <f t="shared" ref="Y106:Y117" si="36">W106+X106</f>
        <v>1</v>
      </c>
    </row>
    <row r="107" spans="2:26" ht="15" customHeight="1" x14ac:dyDescent="0.2">
      <c r="B107" s="63" t="s">
        <v>58</v>
      </c>
      <c r="C107" s="22"/>
      <c r="D107" s="87"/>
      <c r="E107" s="16"/>
      <c r="F107" s="23"/>
      <c r="G107" s="22"/>
      <c r="H107" s="25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12"/>
      <c r="V107" s="12"/>
      <c r="W107" s="178">
        <f t="shared" si="35"/>
        <v>0</v>
      </c>
      <c r="X107" s="209">
        <f t="shared" si="35"/>
        <v>0</v>
      </c>
      <c r="Y107" s="74">
        <f t="shared" si="36"/>
        <v>0</v>
      </c>
    </row>
    <row r="108" spans="2:26" ht="15" customHeight="1" x14ac:dyDescent="0.2">
      <c r="B108" s="64" t="s">
        <v>32</v>
      </c>
      <c r="C108" s="88"/>
      <c r="D108" s="89"/>
      <c r="E108" s="30"/>
      <c r="F108" s="32"/>
      <c r="G108" s="88"/>
      <c r="H108" s="831">
        <v>1</v>
      </c>
      <c r="I108" s="30"/>
      <c r="J108" s="31"/>
      <c r="K108" s="112"/>
      <c r="L108" s="89"/>
      <c r="M108" s="578">
        <v>1</v>
      </c>
      <c r="N108" s="31"/>
      <c r="O108" s="112"/>
      <c r="P108" s="89"/>
      <c r="Q108" s="30"/>
      <c r="R108" s="31"/>
      <c r="S108" s="112"/>
      <c r="T108" s="90"/>
      <c r="U108" s="12"/>
      <c r="V108" s="12"/>
      <c r="W108" s="174">
        <f t="shared" si="35"/>
        <v>1</v>
      </c>
      <c r="X108" s="207">
        <f t="shared" si="35"/>
        <v>1</v>
      </c>
      <c r="Y108" s="75">
        <f t="shared" si="36"/>
        <v>2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22"/>
      <c r="H109" s="25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12"/>
      <c r="V109" s="12"/>
      <c r="W109" s="174">
        <f t="shared" si="35"/>
        <v>0</v>
      </c>
      <c r="X109" s="207">
        <f t="shared" si="35"/>
        <v>0</v>
      </c>
      <c r="Y109" s="74">
        <f t="shared" si="36"/>
        <v>0</v>
      </c>
    </row>
    <row r="110" spans="2:26" ht="15" customHeight="1" x14ac:dyDescent="0.2">
      <c r="B110" s="65" t="s">
        <v>34</v>
      </c>
      <c r="C110" s="824">
        <v>1</v>
      </c>
      <c r="D110" s="94"/>
      <c r="E110" s="591">
        <v>1</v>
      </c>
      <c r="F110" s="35"/>
      <c r="G110" s="22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12"/>
      <c r="V110" s="12"/>
      <c r="W110" s="174">
        <f t="shared" si="35"/>
        <v>2</v>
      </c>
      <c r="X110" s="207">
        <f t="shared" si="35"/>
        <v>0</v>
      </c>
      <c r="Y110" s="76">
        <f t="shared" si="36"/>
        <v>2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30"/>
      <c r="H111" s="15"/>
      <c r="I111" s="16"/>
      <c r="J111" s="15"/>
      <c r="K111" s="110"/>
      <c r="L111" s="87"/>
      <c r="M111" s="16"/>
      <c r="N111" s="15"/>
      <c r="O111" s="110"/>
      <c r="P111" s="87"/>
      <c r="Q111" s="545">
        <v>1</v>
      </c>
      <c r="R111" s="15"/>
      <c r="S111" s="110"/>
      <c r="T111" s="25"/>
      <c r="U111" s="12"/>
      <c r="V111" s="12"/>
      <c r="W111" s="176">
        <f t="shared" si="35"/>
        <v>1</v>
      </c>
      <c r="X111" s="208">
        <f t="shared" si="35"/>
        <v>0</v>
      </c>
      <c r="Y111" s="75">
        <f t="shared" si="36"/>
        <v>1</v>
      </c>
    </row>
    <row r="112" spans="2:26" ht="15" customHeight="1" x14ac:dyDescent="0.2">
      <c r="B112" s="63" t="s">
        <v>36</v>
      </c>
      <c r="C112" s="22"/>
      <c r="D112" s="87"/>
      <c r="E112" s="16"/>
      <c r="F112" s="23"/>
      <c r="G112" s="16"/>
      <c r="H112" s="15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12"/>
      <c r="V112" s="12"/>
      <c r="W112" s="174">
        <f t="shared" si="35"/>
        <v>0</v>
      </c>
      <c r="X112" s="207">
        <f t="shared" si="35"/>
        <v>0</v>
      </c>
      <c r="Y112" s="74">
        <f t="shared" si="36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33"/>
      <c r="H113" s="15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12"/>
      <c r="V113" s="12"/>
      <c r="W113" s="178">
        <f t="shared" si="35"/>
        <v>0</v>
      </c>
      <c r="X113" s="209">
        <f t="shared" si="35"/>
        <v>0</v>
      </c>
      <c r="Y113" s="76">
        <f t="shared" si="36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32"/>
      <c r="G114" s="88"/>
      <c r="H114" s="90"/>
      <c r="I114" s="30"/>
      <c r="J114" s="31"/>
      <c r="K114" s="112"/>
      <c r="L114" s="89"/>
      <c r="M114" s="30"/>
      <c r="N114" s="31"/>
      <c r="O114" s="112"/>
      <c r="P114" s="89"/>
      <c r="Q114" s="30"/>
      <c r="R114" s="31"/>
      <c r="S114" s="112"/>
      <c r="T114" s="90"/>
      <c r="U114" s="12"/>
      <c r="V114" s="12"/>
      <c r="W114" s="174">
        <f t="shared" si="35"/>
        <v>0</v>
      </c>
      <c r="X114" s="207">
        <f t="shared" si="35"/>
        <v>0</v>
      </c>
      <c r="Y114" s="74">
        <f t="shared" si="36"/>
        <v>0</v>
      </c>
    </row>
    <row r="115" spans="2:25" ht="15" customHeight="1" x14ac:dyDescent="0.2">
      <c r="B115" s="63" t="s">
        <v>39</v>
      </c>
      <c r="C115" s="22"/>
      <c r="D115" s="87"/>
      <c r="E115" s="16"/>
      <c r="F115" s="23"/>
      <c r="G115" s="22"/>
      <c r="H115" s="25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121"/>
      <c r="V115" s="12"/>
      <c r="W115" s="174">
        <f t="shared" si="35"/>
        <v>0</v>
      </c>
      <c r="X115" s="207">
        <f t="shared" si="35"/>
        <v>0</v>
      </c>
      <c r="Y115" s="74">
        <f t="shared" si="36"/>
        <v>0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98"/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121"/>
      <c r="V116" s="12"/>
      <c r="W116" s="199">
        <f t="shared" si="35"/>
        <v>0</v>
      </c>
      <c r="X116" s="210">
        <f t="shared" si="35"/>
        <v>0</v>
      </c>
      <c r="Y116" s="77">
        <f t="shared" si="36"/>
        <v>0</v>
      </c>
    </row>
    <row r="117" spans="2:25" ht="15" customHeight="1" thickBot="1" x14ac:dyDescent="0.25">
      <c r="B117" s="66" t="s">
        <v>29</v>
      </c>
      <c r="C117" s="135">
        <f>SUM(C105:C116)</f>
        <v>1</v>
      </c>
      <c r="D117" s="137">
        <f t="shared" ref="D117:T117" si="37">SUM(D105:D116)</f>
        <v>0</v>
      </c>
      <c r="E117" s="154">
        <f t="shared" si="37"/>
        <v>1</v>
      </c>
      <c r="F117" s="156">
        <f t="shared" si="37"/>
        <v>0</v>
      </c>
      <c r="G117" s="135">
        <f t="shared" si="37"/>
        <v>0</v>
      </c>
      <c r="H117" s="137">
        <f t="shared" si="37"/>
        <v>2</v>
      </c>
      <c r="I117" s="154">
        <f t="shared" si="37"/>
        <v>0</v>
      </c>
      <c r="J117" s="156">
        <f t="shared" si="37"/>
        <v>0</v>
      </c>
      <c r="K117" s="154">
        <f t="shared" si="37"/>
        <v>0</v>
      </c>
      <c r="L117" s="156">
        <f t="shared" si="37"/>
        <v>0</v>
      </c>
      <c r="M117" s="154">
        <f t="shared" si="37"/>
        <v>1</v>
      </c>
      <c r="N117" s="156">
        <f t="shared" si="37"/>
        <v>0</v>
      </c>
      <c r="O117" s="154">
        <f t="shared" si="37"/>
        <v>0</v>
      </c>
      <c r="P117" s="156">
        <f t="shared" si="37"/>
        <v>0</v>
      </c>
      <c r="Q117" s="154">
        <f t="shared" si="37"/>
        <v>1</v>
      </c>
      <c r="R117" s="156">
        <f t="shared" si="37"/>
        <v>0</v>
      </c>
      <c r="S117" s="154">
        <f t="shared" si="37"/>
        <v>1</v>
      </c>
      <c r="T117" s="156">
        <f t="shared" si="37"/>
        <v>0</v>
      </c>
      <c r="U117" s="12"/>
      <c r="V117" s="12"/>
      <c r="W117" s="55">
        <f t="shared" si="35"/>
        <v>5</v>
      </c>
      <c r="X117" s="56">
        <f t="shared" si="35"/>
        <v>2</v>
      </c>
      <c r="Y117" s="57">
        <f t="shared" si="36"/>
        <v>7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8">D105</f>
        <v>0</v>
      </c>
      <c r="E118" s="447">
        <f t="shared" si="38"/>
        <v>0</v>
      </c>
      <c r="F118" s="467">
        <f t="shared" si="38"/>
        <v>0</v>
      </c>
      <c r="G118" s="447">
        <f t="shared" si="38"/>
        <v>0</v>
      </c>
      <c r="H118" s="467">
        <f t="shared" si="38"/>
        <v>0</v>
      </c>
      <c r="I118" s="447">
        <f t="shared" si="38"/>
        <v>0</v>
      </c>
      <c r="J118" s="467">
        <f t="shared" si="38"/>
        <v>0</v>
      </c>
      <c r="K118" s="447">
        <f t="shared" si="38"/>
        <v>0</v>
      </c>
      <c r="L118" s="467">
        <f t="shared" si="38"/>
        <v>0</v>
      </c>
      <c r="M118" s="447">
        <f t="shared" si="38"/>
        <v>0</v>
      </c>
      <c r="N118" s="467">
        <f t="shared" si="38"/>
        <v>0</v>
      </c>
      <c r="O118" s="447">
        <f t="shared" si="38"/>
        <v>0</v>
      </c>
      <c r="P118" s="467">
        <f t="shared" si="38"/>
        <v>0</v>
      </c>
      <c r="Q118" s="447">
        <f t="shared" si="38"/>
        <v>0</v>
      </c>
      <c r="R118" s="467">
        <f t="shared" si="38"/>
        <v>0</v>
      </c>
      <c r="S118" s="447">
        <f t="shared" si="38"/>
        <v>1</v>
      </c>
      <c r="T118" s="467">
        <f t="shared" si="38"/>
        <v>0</v>
      </c>
      <c r="U118" s="1"/>
      <c r="W118" s="447">
        <f>W105</f>
        <v>1</v>
      </c>
      <c r="X118" s="449">
        <f>X105</f>
        <v>0</v>
      </c>
      <c r="Y118" s="456">
        <f>Y105</f>
        <v>1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9">D106+D118</f>
        <v>0</v>
      </c>
      <c r="E119" s="461">
        <f t="shared" si="39"/>
        <v>0</v>
      </c>
      <c r="F119" s="468">
        <f t="shared" si="39"/>
        <v>0</v>
      </c>
      <c r="G119" s="461">
        <f t="shared" si="39"/>
        <v>0</v>
      </c>
      <c r="H119" s="468">
        <f t="shared" si="39"/>
        <v>1</v>
      </c>
      <c r="I119" s="461">
        <f t="shared" si="39"/>
        <v>0</v>
      </c>
      <c r="J119" s="468">
        <f t="shared" si="39"/>
        <v>0</v>
      </c>
      <c r="K119" s="461">
        <f t="shared" si="39"/>
        <v>0</v>
      </c>
      <c r="L119" s="468">
        <f t="shared" si="39"/>
        <v>0</v>
      </c>
      <c r="M119" s="461">
        <f t="shared" si="39"/>
        <v>0</v>
      </c>
      <c r="N119" s="468">
        <f t="shared" si="39"/>
        <v>0</v>
      </c>
      <c r="O119" s="461">
        <f t="shared" si="39"/>
        <v>0</v>
      </c>
      <c r="P119" s="468">
        <f t="shared" si="39"/>
        <v>0</v>
      </c>
      <c r="Q119" s="461">
        <f t="shared" si="39"/>
        <v>0</v>
      </c>
      <c r="R119" s="468">
        <f t="shared" si="39"/>
        <v>0</v>
      </c>
      <c r="S119" s="461">
        <f t="shared" si="39"/>
        <v>1</v>
      </c>
      <c r="T119" s="468">
        <f t="shared" si="39"/>
        <v>0</v>
      </c>
      <c r="U119" s="1"/>
      <c r="W119" s="461">
        <f t="shared" ref="W119:Y129" si="40">W106+W118</f>
        <v>1</v>
      </c>
      <c r="X119" s="450">
        <f t="shared" si="40"/>
        <v>1</v>
      </c>
      <c r="Y119" s="457">
        <f t="shared" si="40"/>
        <v>2</v>
      </c>
    </row>
    <row r="120" spans="2:25" ht="15" hidden="1" customHeight="1" x14ac:dyDescent="0.2">
      <c r="B120" s="443" t="s">
        <v>58</v>
      </c>
      <c r="C120" s="462">
        <f t="shared" ref="C120:C129" si="41">C107+C119</f>
        <v>0</v>
      </c>
      <c r="D120" s="469">
        <f t="shared" si="39"/>
        <v>0</v>
      </c>
      <c r="E120" s="462">
        <f t="shared" si="39"/>
        <v>0</v>
      </c>
      <c r="F120" s="469">
        <f t="shared" si="39"/>
        <v>0</v>
      </c>
      <c r="G120" s="462">
        <f t="shared" si="39"/>
        <v>0</v>
      </c>
      <c r="H120" s="469">
        <f t="shared" si="39"/>
        <v>1</v>
      </c>
      <c r="I120" s="462">
        <f t="shared" si="39"/>
        <v>0</v>
      </c>
      <c r="J120" s="469">
        <f t="shared" si="39"/>
        <v>0</v>
      </c>
      <c r="K120" s="462">
        <f t="shared" si="39"/>
        <v>0</v>
      </c>
      <c r="L120" s="469">
        <f t="shared" si="39"/>
        <v>0</v>
      </c>
      <c r="M120" s="462">
        <f t="shared" si="39"/>
        <v>0</v>
      </c>
      <c r="N120" s="469">
        <f t="shared" si="39"/>
        <v>0</v>
      </c>
      <c r="O120" s="462">
        <f t="shared" si="39"/>
        <v>0</v>
      </c>
      <c r="P120" s="469">
        <f t="shared" si="39"/>
        <v>0</v>
      </c>
      <c r="Q120" s="462">
        <f t="shared" si="39"/>
        <v>0</v>
      </c>
      <c r="R120" s="469">
        <f t="shared" si="39"/>
        <v>0</v>
      </c>
      <c r="S120" s="462">
        <f t="shared" si="39"/>
        <v>1</v>
      </c>
      <c r="T120" s="469">
        <f t="shared" si="39"/>
        <v>0</v>
      </c>
      <c r="U120" s="1"/>
      <c r="W120" s="462">
        <f t="shared" si="40"/>
        <v>1</v>
      </c>
      <c r="X120" s="452">
        <f t="shared" si="40"/>
        <v>1</v>
      </c>
      <c r="Y120" s="458">
        <f t="shared" si="40"/>
        <v>2</v>
      </c>
    </row>
    <row r="121" spans="2:25" ht="15" hidden="1" customHeight="1" x14ac:dyDescent="0.2">
      <c r="B121" s="444" t="s">
        <v>32</v>
      </c>
      <c r="C121" s="461">
        <f t="shared" si="41"/>
        <v>0</v>
      </c>
      <c r="D121" s="468">
        <f t="shared" si="39"/>
        <v>0</v>
      </c>
      <c r="E121" s="461">
        <f t="shared" si="39"/>
        <v>0</v>
      </c>
      <c r="F121" s="468">
        <f t="shared" si="39"/>
        <v>0</v>
      </c>
      <c r="G121" s="461">
        <f t="shared" si="39"/>
        <v>0</v>
      </c>
      <c r="H121" s="468">
        <f t="shared" si="39"/>
        <v>2</v>
      </c>
      <c r="I121" s="461">
        <f t="shared" si="39"/>
        <v>0</v>
      </c>
      <c r="J121" s="468">
        <f t="shared" si="39"/>
        <v>0</v>
      </c>
      <c r="K121" s="461">
        <f t="shared" si="39"/>
        <v>0</v>
      </c>
      <c r="L121" s="468">
        <f t="shared" si="39"/>
        <v>0</v>
      </c>
      <c r="M121" s="461">
        <f t="shared" si="39"/>
        <v>1</v>
      </c>
      <c r="N121" s="468">
        <f t="shared" si="39"/>
        <v>0</v>
      </c>
      <c r="O121" s="461">
        <f t="shared" si="39"/>
        <v>0</v>
      </c>
      <c r="P121" s="468">
        <f t="shared" si="39"/>
        <v>0</v>
      </c>
      <c r="Q121" s="461">
        <f t="shared" si="39"/>
        <v>0</v>
      </c>
      <c r="R121" s="468">
        <f t="shared" si="39"/>
        <v>0</v>
      </c>
      <c r="S121" s="461">
        <f t="shared" si="39"/>
        <v>1</v>
      </c>
      <c r="T121" s="468">
        <f t="shared" si="39"/>
        <v>0</v>
      </c>
      <c r="U121" s="1"/>
      <c r="W121" s="461">
        <f t="shared" si="40"/>
        <v>2</v>
      </c>
      <c r="X121" s="450">
        <f t="shared" si="40"/>
        <v>2</v>
      </c>
      <c r="Y121" s="457">
        <f t="shared" si="40"/>
        <v>4</v>
      </c>
    </row>
    <row r="122" spans="2:25" ht="15" hidden="1" customHeight="1" x14ac:dyDescent="0.2">
      <c r="B122" s="443" t="s">
        <v>33</v>
      </c>
      <c r="C122" s="461">
        <f t="shared" si="41"/>
        <v>0</v>
      </c>
      <c r="D122" s="468">
        <f t="shared" si="39"/>
        <v>0</v>
      </c>
      <c r="E122" s="461">
        <f t="shared" si="39"/>
        <v>0</v>
      </c>
      <c r="F122" s="468">
        <f t="shared" si="39"/>
        <v>0</v>
      </c>
      <c r="G122" s="461">
        <f t="shared" si="39"/>
        <v>0</v>
      </c>
      <c r="H122" s="468">
        <f t="shared" si="39"/>
        <v>2</v>
      </c>
      <c r="I122" s="461">
        <f t="shared" si="39"/>
        <v>0</v>
      </c>
      <c r="J122" s="468">
        <f t="shared" si="39"/>
        <v>0</v>
      </c>
      <c r="K122" s="461">
        <f t="shared" si="39"/>
        <v>0</v>
      </c>
      <c r="L122" s="468">
        <f t="shared" si="39"/>
        <v>0</v>
      </c>
      <c r="M122" s="461">
        <f t="shared" si="39"/>
        <v>1</v>
      </c>
      <c r="N122" s="468">
        <f t="shared" si="39"/>
        <v>0</v>
      </c>
      <c r="O122" s="461">
        <f t="shared" si="39"/>
        <v>0</v>
      </c>
      <c r="P122" s="468">
        <f t="shared" si="39"/>
        <v>0</v>
      </c>
      <c r="Q122" s="461">
        <f t="shared" si="39"/>
        <v>0</v>
      </c>
      <c r="R122" s="468">
        <f t="shared" si="39"/>
        <v>0</v>
      </c>
      <c r="S122" s="461">
        <f t="shared" si="39"/>
        <v>1</v>
      </c>
      <c r="T122" s="468">
        <f t="shared" si="39"/>
        <v>0</v>
      </c>
      <c r="U122" s="1"/>
      <c r="W122" s="461">
        <f t="shared" si="40"/>
        <v>2</v>
      </c>
      <c r="X122" s="450">
        <f t="shared" si="40"/>
        <v>2</v>
      </c>
      <c r="Y122" s="457">
        <f t="shared" si="40"/>
        <v>4</v>
      </c>
    </row>
    <row r="123" spans="2:25" ht="15" hidden="1" customHeight="1" x14ac:dyDescent="0.2">
      <c r="B123" s="445" t="s">
        <v>34</v>
      </c>
      <c r="C123" s="461">
        <f t="shared" si="41"/>
        <v>1</v>
      </c>
      <c r="D123" s="468">
        <f t="shared" si="39"/>
        <v>0</v>
      </c>
      <c r="E123" s="461">
        <f t="shared" si="39"/>
        <v>1</v>
      </c>
      <c r="F123" s="468">
        <f t="shared" si="39"/>
        <v>0</v>
      </c>
      <c r="G123" s="461">
        <f t="shared" si="39"/>
        <v>0</v>
      </c>
      <c r="H123" s="468">
        <f t="shared" si="39"/>
        <v>2</v>
      </c>
      <c r="I123" s="461">
        <f t="shared" si="39"/>
        <v>0</v>
      </c>
      <c r="J123" s="468">
        <f t="shared" si="39"/>
        <v>0</v>
      </c>
      <c r="K123" s="461">
        <f t="shared" si="39"/>
        <v>0</v>
      </c>
      <c r="L123" s="468">
        <f t="shared" si="39"/>
        <v>0</v>
      </c>
      <c r="M123" s="461">
        <f t="shared" si="39"/>
        <v>1</v>
      </c>
      <c r="N123" s="468">
        <f t="shared" si="39"/>
        <v>0</v>
      </c>
      <c r="O123" s="461">
        <f t="shared" si="39"/>
        <v>0</v>
      </c>
      <c r="P123" s="468">
        <f t="shared" si="39"/>
        <v>0</v>
      </c>
      <c r="Q123" s="461">
        <f t="shared" si="39"/>
        <v>0</v>
      </c>
      <c r="R123" s="468">
        <f t="shared" si="39"/>
        <v>0</v>
      </c>
      <c r="S123" s="461">
        <f t="shared" si="39"/>
        <v>1</v>
      </c>
      <c r="T123" s="468">
        <f t="shared" si="39"/>
        <v>0</v>
      </c>
      <c r="U123" s="1"/>
      <c r="W123" s="461">
        <f t="shared" si="40"/>
        <v>4</v>
      </c>
      <c r="X123" s="450">
        <f t="shared" si="40"/>
        <v>2</v>
      </c>
      <c r="Y123" s="457">
        <f t="shared" si="40"/>
        <v>6</v>
      </c>
    </row>
    <row r="124" spans="2:25" ht="15" hidden="1" customHeight="1" x14ac:dyDescent="0.2">
      <c r="B124" s="443" t="s">
        <v>35</v>
      </c>
      <c r="C124" s="463">
        <f t="shared" si="41"/>
        <v>1</v>
      </c>
      <c r="D124" s="470">
        <f t="shared" si="39"/>
        <v>0</v>
      </c>
      <c r="E124" s="463">
        <f t="shared" si="39"/>
        <v>1</v>
      </c>
      <c r="F124" s="470">
        <f t="shared" si="39"/>
        <v>0</v>
      </c>
      <c r="G124" s="463">
        <f t="shared" si="39"/>
        <v>0</v>
      </c>
      <c r="H124" s="470">
        <f t="shared" si="39"/>
        <v>2</v>
      </c>
      <c r="I124" s="463">
        <f t="shared" si="39"/>
        <v>0</v>
      </c>
      <c r="J124" s="470">
        <f t="shared" si="39"/>
        <v>0</v>
      </c>
      <c r="K124" s="463">
        <f t="shared" si="39"/>
        <v>0</v>
      </c>
      <c r="L124" s="470">
        <f t="shared" si="39"/>
        <v>0</v>
      </c>
      <c r="M124" s="463">
        <f t="shared" si="39"/>
        <v>1</v>
      </c>
      <c r="N124" s="470">
        <f t="shared" si="39"/>
        <v>0</v>
      </c>
      <c r="O124" s="463">
        <f t="shared" si="39"/>
        <v>0</v>
      </c>
      <c r="P124" s="470">
        <f t="shared" si="39"/>
        <v>0</v>
      </c>
      <c r="Q124" s="463">
        <f t="shared" si="39"/>
        <v>1</v>
      </c>
      <c r="R124" s="470">
        <f t="shared" si="39"/>
        <v>0</v>
      </c>
      <c r="S124" s="463">
        <f t="shared" si="39"/>
        <v>1</v>
      </c>
      <c r="T124" s="470">
        <f t="shared" si="39"/>
        <v>0</v>
      </c>
      <c r="U124" s="1"/>
      <c r="W124" s="463">
        <f t="shared" si="40"/>
        <v>5</v>
      </c>
      <c r="X124" s="454">
        <f t="shared" si="40"/>
        <v>2</v>
      </c>
      <c r="Y124" s="459">
        <f t="shared" si="40"/>
        <v>7</v>
      </c>
    </row>
    <row r="125" spans="2:25" ht="15" hidden="1" customHeight="1" x14ac:dyDescent="0.2">
      <c r="B125" s="443" t="s">
        <v>36</v>
      </c>
      <c r="C125" s="461">
        <f t="shared" si="41"/>
        <v>1</v>
      </c>
      <c r="D125" s="468">
        <f t="shared" si="39"/>
        <v>0</v>
      </c>
      <c r="E125" s="461">
        <f t="shared" si="39"/>
        <v>1</v>
      </c>
      <c r="F125" s="468">
        <f t="shared" si="39"/>
        <v>0</v>
      </c>
      <c r="G125" s="461">
        <f t="shared" si="39"/>
        <v>0</v>
      </c>
      <c r="H125" s="468">
        <f t="shared" si="39"/>
        <v>2</v>
      </c>
      <c r="I125" s="461">
        <f t="shared" si="39"/>
        <v>0</v>
      </c>
      <c r="J125" s="468">
        <f t="shared" si="39"/>
        <v>0</v>
      </c>
      <c r="K125" s="461">
        <f t="shared" si="39"/>
        <v>0</v>
      </c>
      <c r="L125" s="468">
        <f t="shared" si="39"/>
        <v>0</v>
      </c>
      <c r="M125" s="461">
        <f t="shared" si="39"/>
        <v>1</v>
      </c>
      <c r="N125" s="468">
        <f t="shared" si="39"/>
        <v>0</v>
      </c>
      <c r="O125" s="461">
        <f t="shared" si="39"/>
        <v>0</v>
      </c>
      <c r="P125" s="468">
        <f t="shared" si="39"/>
        <v>0</v>
      </c>
      <c r="Q125" s="461">
        <f t="shared" si="39"/>
        <v>1</v>
      </c>
      <c r="R125" s="468">
        <f t="shared" si="39"/>
        <v>0</v>
      </c>
      <c r="S125" s="461">
        <f t="shared" si="39"/>
        <v>1</v>
      </c>
      <c r="T125" s="468">
        <f t="shared" si="39"/>
        <v>0</v>
      </c>
      <c r="U125" s="1"/>
      <c r="W125" s="461">
        <f t="shared" si="40"/>
        <v>5</v>
      </c>
      <c r="X125" s="450">
        <f t="shared" si="40"/>
        <v>2</v>
      </c>
      <c r="Y125" s="457">
        <f t="shared" si="40"/>
        <v>7</v>
      </c>
    </row>
    <row r="126" spans="2:25" ht="15" hidden="1" customHeight="1" x14ac:dyDescent="0.2">
      <c r="B126" s="443" t="s">
        <v>37</v>
      </c>
      <c r="C126" s="462">
        <f t="shared" si="41"/>
        <v>1</v>
      </c>
      <c r="D126" s="469">
        <f t="shared" si="39"/>
        <v>0</v>
      </c>
      <c r="E126" s="462">
        <f t="shared" si="39"/>
        <v>1</v>
      </c>
      <c r="F126" s="469">
        <f t="shared" si="39"/>
        <v>0</v>
      </c>
      <c r="G126" s="462">
        <f t="shared" si="39"/>
        <v>0</v>
      </c>
      <c r="H126" s="469">
        <f t="shared" si="39"/>
        <v>2</v>
      </c>
      <c r="I126" s="462">
        <f t="shared" si="39"/>
        <v>0</v>
      </c>
      <c r="J126" s="469">
        <f t="shared" si="39"/>
        <v>0</v>
      </c>
      <c r="K126" s="462">
        <f t="shared" si="39"/>
        <v>0</v>
      </c>
      <c r="L126" s="469">
        <f t="shared" si="39"/>
        <v>0</v>
      </c>
      <c r="M126" s="462">
        <f t="shared" si="39"/>
        <v>1</v>
      </c>
      <c r="N126" s="469">
        <f t="shared" si="39"/>
        <v>0</v>
      </c>
      <c r="O126" s="462">
        <f t="shared" si="39"/>
        <v>0</v>
      </c>
      <c r="P126" s="469">
        <f t="shared" si="39"/>
        <v>0</v>
      </c>
      <c r="Q126" s="462">
        <f t="shared" si="39"/>
        <v>1</v>
      </c>
      <c r="R126" s="469">
        <f t="shared" si="39"/>
        <v>0</v>
      </c>
      <c r="S126" s="462">
        <f t="shared" si="39"/>
        <v>1</v>
      </c>
      <c r="T126" s="469">
        <f t="shared" si="39"/>
        <v>0</v>
      </c>
      <c r="U126" s="1"/>
      <c r="W126" s="462">
        <f t="shared" si="40"/>
        <v>5</v>
      </c>
      <c r="X126" s="452">
        <f t="shared" si="40"/>
        <v>2</v>
      </c>
      <c r="Y126" s="458">
        <f t="shared" si="40"/>
        <v>7</v>
      </c>
    </row>
    <row r="127" spans="2:25" ht="15" hidden="1" customHeight="1" x14ac:dyDescent="0.2">
      <c r="B127" s="444" t="s">
        <v>38</v>
      </c>
      <c r="C127" s="461">
        <f t="shared" si="41"/>
        <v>1</v>
      </c>
      <c r="D127" s="468">
        <f t="shared" si="39"/>
        <v>0</v>
      </c>
      <c r="E127" s="461">
        <f t="shared" si="39"/>
        <v>1</v>
      </c>
      <c r="F127" s="468">
        <f t="shared" si="39"/>
        <v>0</v>
      </c>
      <c r="G127" s="461">
        <f t="shared" si="39"/>
        <v>0</v>
      </c>
      <c r="H127" s="468">
        <f t="shared" si="39"/>
        <v>2</v>
      </c>
      <c r="I127" s="461">
        <f t="shared" si="39"/>
        <v>0</v>
      </c>
      <c r="J127" s="468">
        <f t="shared" si="39"/>
        <v>0</v>
      </c>
      <c r="K127" s="461">
        <f t="shared" si="39"/>
        <v>0</v>
      </c>
      <c r="L127" s="468">
        <f t="shared" si="39"/>
        <v>0</v>
      </c>
      <c r="M127" s="461">
        <f t="shared" si="39"/>
        <v>1</v>
      </c>
      <c r="N127" s="468">
        <f t="shared" si="39"/>
        <v>0</v>
      </c>
      <c r="O127" s="461">
        <f t="shared" si="39"/>
        <v>0</v>
      </c>
      <c r="P127" s="468">
        <f t="shared" si="39"/>
        <v>0</v>
      </c>
      <c r="Q127" s="461">
        <f t="shared" si="39"/>
        <v>1</v>
      </c>
      <c r="R127" s="468">
        <f t="shared" si="39"/>
        <v>0</v>
      </c>
      <c r="S127" s="461">
        <f t="shared" si="39"/>
        <v>1</v>
      </c>
      <c r="T127" s="468">
        <f t="shared" si="39"/>
        <v>0</v>
      </c>
      <c r="U127" s="1"/>
      <c r="W127" s="461">
        <f t="shared" si="40"/>
        <v>5</v>
      </c>
      <c r="X127" s="450">
        <f t="shared" si="40"/>
        <v>2</v>
      </c>
      <c r="Y127" s="457">
        <f t="shared" si="40"/>
        <v>7</v>
      </c>
    </row>
    <row r="128" spans="2:25" ht="15" hidden="1" customHeight="1" x14ac:dyDescent="0.2">
      <c r="B128" s="443" t="s">
        <v>39</v>
      </c>
      <c r="C128" s="461">
        <f t="shared" si="41"/>
        <v>1</v>
      </c>
      <c r="D128" s="468">
        <f t="shared" si="39"/>
        <v>0</v>
      </c>
      <c r="E128" s="461">
        <f t="shared" si="39"/>
        <v>1</v>
      </c>
      <c r="F128" s="468">
        <f t="shared" si="39"/>
        <v>0</v>
      </c>
      <c r="G128" s="461">
        <f t="shared" si="39"/>
        <v>0</v>
      </c>
      <c r="H128" s="468">
        <f t="shared" si="39"/>
        <v>2</v>
      </c>
      <c r="I128" s="461">
        <f t="shared" si="39"/>
        <v>0</v>
      </c>
      <c r="J128" s="468">
        <f t="shared" si="39"/>
        <v>0</v>
      </c>
      <c r="K128" s="461">
        <f t="shared" si="39"/>
        <v>0</v>
      </c>
      <c r="L128" s="468">
        <f t="shared" si="39"/>
        <v>0</v>
      </c>
      <c r="M128" s="461">
        <f t="shared" si="39"/>
        <v>1</v>
      </c>
      <c r="N128" s="468">
        <f t="shared" si="39"/>
        <v>0</v>
      </c>
      <c r="O128" s="461">
        <f t="shared" si="39"/>
        <v>0</v>
      </c>
      <c r="P128" s="468">
        <f t="shared" si="39"/>
        <v>0</v>
      </c>
      <c r="Q128" s="461">
        <f t="shared" si="39"/>
        <v>1</v>
      </c>
      <c r="R128" s="468">
        <f t="shared" si="39"/>
        <v>0</v>
      </c>
      <c r="S128" s="461">
        <f t="shared" si="39"/>
        <v>1</v>
      </c>
      <c r="T128" s="468">
        <f t="shared" si="39"/>
        <v>0</v>
      </c>
      <c r="U128" s="1"/>
      <c r="W128" s="461">
        <f t="shared" si="40"/>
        <v>5</v>
      </c>
      <c r="X128" s="450">
        <f t="shared" si="40"/>
        <v>2</v>
      </c>
      <c r="Y128" s="457">
        <f t="shared" si="40"/>
        <v>7</v>
      </c>
    </row>
    <row r="129" spans="2:25" ht="15" hidden="1" customHeight="1" thickBot="1" x14ac:dyDescent="0.25">
      <c r="B129" s="446" t="s">
        <v>40</v>
      </c>
      <c r="C129" s="464">
        <f t="shared" si="41"/>
        <v>1</v>
      </c>
      <c r="D129" s="471">
        <f t="shared" si="39"/>
        <v>0</v>
      </c>
      <c r="E129" s="464">
        <f t="shared" si="39"/>
        <v>1</v>
      </c>
      <c r="F129" s="471">
        <f t="shared" si="39"/>
        <v>0</v>
      </c>
      <c r="G129" s="464">
        <f t="shared" si="39"/>
        <v>0</v>
      </c>
      <c r="H129" s="471">
        <f t="shared" si="39"/>
        <v>2</v>
      </c>
      <c r="I129" s="464">
        <f t="shared" si="39"/>
        <v>0</v>
      </c>
      <c r="J129" s="471">
        <f t="shared" si="39"/>
        <v>0</v>
      </c>
      <c r="K129" s="464">
        <f t="shared" si="39"/>
        <v>0</v>
      </c>
      <c r="L129" s="471">
        <f t="shared" si="39"/>
        <v>0</v>
      </c>
      <c r="M129" s="464">
        <f t="shared" si="39"/>
        <v>1</v>
      </c>
      <c r="N129" s="471">
        <f t="shared" si="39"/>
        <v>0</v>
      </c>
      <c r="O129" s="464">
        <f t="shared" si="39"/>
        <v>0</v>
      </c>
      <c r="P129" s="471">
        <f t="shared" si="39"/>
        <v>0</v>
      </c>
      <c r="Q129" s="464">
        <f t="shared" si="39"/>
        <v>1</v>
      </c>
      <c r="R129" s="471">
        <f t="shared" si="39"/>
        <v>0</v>
      </c>
      <c r="S129" s="464">
        <f t="shared" si="39"/>
        <v>1</v>
      </c>
      <c r="T129" s="471">
        <f t="shared" si="39"/>
        <v>0</v>
      </c>
      <c r="U129" s="1"/>
      <c r="W129" s="464">
        <f t="shared" si="40"/>
        <v>5</v>
      </c>
      <c r="X129" s="465">
        <f t="shared" si="40"/>
        <v>2</v>
      </c>
      <c r="Y129" s="460">
        <f t="shared" si="40"/>
        <v>7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657" t="str">
        <f>T7</f>
        <v>2012  ~  2013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26"/>
      <c r="F135" s="86"/>
      <c r="G135" s="84"/>
      <c r="H135" s="36"/>
      <c r="I135" s="26"/>
      <c r="J135" s="27"/>
      <c r="K135" s="109"/>
      <c r="L135" s="85"/>
      <c r="M135" s="26"/>
      <c r="N135" s="27"/>
      <c r="O135" s="109"/>
      <c r="P135" s="85"/>
      <c r="Q135" s="26"/>
      <c r="R135" s="27"/>
      <c r="S135" s="10"/>
      <c r="T135" s="148">
        <v>0</v>
      </c>
      <c r="U135" s="149">
        <v>1</v>
      </c>
      <c r="W135" s="172">
        <f>I135+K135+M135+O135+G135+E135+C135+Q135</f>
        <v>0</v>
      </c>
      <c r="X135" s="206">
        <f>J135+L135+N135+P135+H135+F135+D135+R135</f>
        <v>0</v>
      </c>
      <c r="Y135" s="68">
        <f>W135+X135</f>
        <v>0</v>
      </c>
    </row>
    <row r="136" spans="2:25" ht="15" customHeight="1" x14ac:dyDescent="0.2">
      <c r="B136" s="63" t="s">
        <v>31</v>
      </c>
      <c r="C136" s="22"/>
      <c r="D136" s="87"/>
      <c r="E136" s="16"/>
      <c r="F136" s="23"/>
      <c r="G136" s="22"/>
      <c r="H136" s="25"/>
      <c r="I136" s="16"/>
      <c r="J136" s="15"/>
      <c r="K136" s="110"/>
      <c r="L136" s="87"/>
      <c r="M136" s="16"/>
      <c r="N136" s="15"/>
      <c r="O136" s="110"/>
      <c r="P136" s="87"/>
      <c r="Q136" s="16"/>
      <c r="R136" s="580">
        <v>1</v>
      </c>
      <c r="S136" s="10"/>
      <c r="T136" s="146">
        <v>2</v>
      </c>
      <c r="U136" s="147">
        <v>0</v>
      </c>
      <c r="W136" s="174">
        <f>I136+K136+M136+O136+G136+E136+C136+Q136</f>
        <v>0</v>
      </c>
      <c r="X136" s="207">
        <f>J136+L136+N136+P136+H136+F136+D136+R136</f>
        <v>1</v>
      </c>
      <c r="Y136" s="69">
        <f t="shared" ref="Y136:Y147" si="42">W136+X136</f>
        <v>1</v>
      </c>
    </row>
    <row r="137" spans="2:25" ht="15" customHeight="1" x14ac:dyDescent="0.2">
      <c r="B137" s="63" t="s">
        <v>58</v>
      </c>
      <c r="C137" s="22"/>
      <c r="D137" s="87"/>
      <c r="E137" s="16"/>
      <c r="F137" s="23"/>
      <c r="G137" s="22"/>
      <c r="H137" s="25"/>
      <c r="I137" s="16"/>
      <c r="J137" s="15"/>
      <c r="K137" s="110"/>
      <c r="L137" s="87"/>
      <c r="M137" s="542">
        <v>1</v>
      </c>
      <c r="N137" s="580">
        <v>1</v>
      </c>
      <c r="O137" s="110"/>
      <c r="P137" s="581">
        <v>1</v>
      </c>
      <c r="Q137" s="16"/>
      <c r="R137" s="15"/>
      <c r="S137" s="10"/>
      <c r="T137" s="150">
        <v>2</v>
      </c>
      <c r="U137" s="151">
        <v>1</v>
      </c>
      <c r="W137" s="174">
        <f t="shared" ref="W137:X147" si="43">I137+K137+M137+O137+G137+E137+C137+Q137</f>
        <v>1</v>
      </c>
      <c r="X137" s="207">
        <f t="shared" si="43"/>
        <v>2</v>
      </c>
      <c r="Y137" s="69">
        <f t="shared" si="42"/>
        <v>3</v>
      </c>
    </row>
    <row r="138" spans="2:25" ht="15" customHeight="1" x14ac:dyDescent="0.25">
      <c r="B138" s="64" t="s">
        <v>32</v>
      </c>
      <c r="C138" s="88"/>
      <c r="D138" s="89"/>
      <c r="E138" s="30"/>
      <c r="F138" s="32"/>
      <c r="G138" s="651"/>
      <c r="H138" s="652"/>
      <c r="I138" s="30"/>
      <c r="J138" s="31"/>
      <c r="K138" s="112"/>
      <c r="L138" s="89"/>
      <c r="M138" s="576">
        <v>1</v>
      </c>
      <c r="N138" s="31"/>
      <c r="O138" s="112"/>
      <c r="P138" s="89"/>
      <c r="Q138" s="30"/>
      <c r="R138" s="31"/>
      <c r="S138" s="10"/>
      <c r="T138" s="146">
        <v>3</v>
      </c>
      <c r="U138" s="147">
        <v>0</v>
      </c>
      <c r="W138" s="176">
        <f t="shared" si="43"/>
        <v>1</v>
      </c>
      <c r="X138" s="208">
        <f t="shared" si="43"/>
        <v>0</v>
      </c>
      <c r="Y138" s="70">
        <f t="shared" si="42"/>
        <v>1</v>
      </c>
    </row>
    <row r="139" spans="2:25" ht="15" customHeight="1" x14ac:dyDescent="0.25">
      <c r="B139" s="63" t="s">
        <v>33</v>
      </c>
      <c r="C139" s="91"/>
      <c r="D139" s="87"/>
      <c r="E139" s="92"/>
      <c r="F139" s="23"/>
      <c r="G139" s="22"/>
      <c r="H139" s="25"/>
      <c r="I139" s="16"/>
      <c r="J139" s="15"/>
      <c r="K139" s="111"/>
      <c r="L139" s="87"/>
      <c r="M139" s="16"/>
      <c r="N139" s="747">
        <v>1</v>
      </c>
      <c r="O139" s="111"/>
      <c r="P139" s="87"/>
      <c r="Q139" s="92"/>
      <c r="R139" s="15"/>
      <c r="S139" s="10"/>
      <c r="T139" s="146">
        <v>0</v>
      </c>
      <c r="U139" s="147">
        <v>1</v>
      </c>
      <c r="W139" s="174">
        <f t="shared" si="43"/>
        <v>0</v>
      </c>
      <c r="X139" s="207">
        <f t="shared" si="43"/>
        <v>1</v>
      </c>
      <c r="Y139" s="69">
        <f t="shared" si="42"/>
        <v>1</v>
      </c>
    </row>
    <row r="140" spans="2:25" ht="15" customHeight="1" x14ac:dyDescent="0.25">
      <c r="B140" s="65" t="s">
        <v>34</v>
      </c>
      <c r="C140" s="93"/>
      <c r="D140" s="94"/>
      <c r="E140" s="33"/>
      <c r="F140" s="35"/>
      <c r="G140" s="93"/>
      <c r="H140" s="95"/>
      <c r="I140" s="33"/>
      <c r="J140" s="34"/>
      <c r="K140" s="830">
        <v>1</v>
      </c>
      <c r="L140" s="94"/>
      <c r="M140" s="591">
        <v>3</v>
      </c>
      <c r="N140" s="161"/>
      <c r="O140" s="830">
        <v>2</v>
      </c>
      <c r="P140" s="94"/>
      <c r="Q140" s="33"/>
      <c r="R140" s="34"/>
      <c r="S140" s="10"/>
      <c r="T140" s="146">
        <v>7</v>
      </c>
      <c r="U140" s="147">
        <v>1</v>
      </c>
      <c r="W140" s="178">
        <f t="shared" si="43"/>
        <v>6</v>
      </c>
      <c r="X140" s="209">
        <f t="shared" si="43"/>
        <v>0</v>
      </c>
      <c r="Y140" s="71">
        <f t="shared" si="42"/>
        <v>6</v>
      </c>
    </row>
    <row r="141" spans="2:25" ht="15" customHeight="1" x14ac:dyDescent="0.25">
      <c r="B141" s="63" t="s">
        <v>35</v>
      </c>
      <c r="C141" s="22"/>
      <c r="D141" s="87"/>
      <c r="E141" s="16"/>
      <c r="F141" s="23"/>
      <c r="G141" s="22"/>
      <c r="H141" s="25"/>
      <c r="I141" s="16"/>
      <c r="J141" s="15"/>
      <c r="K141" s="110"/>
      <c r="L141" s="87"/>
      <c r="M141" s="16"/>
      <c r="N141" s="15"/>
      <c r="O141" s="774">
        <v>1</v>
      </c>
      <c r="P141" s="157"/>
      <c r="Q141" s="16"/>
      <c r="R141" s="15"/>
      <c r="S141" s="10"/>
      <c r="T141" s="148">
        <v>1</v>
      </c>
      <c r="U141" s="149">
        <v>1</v>
      </c>
      <c r="W141" s="174">
        <f t="shared" si="43"/>
        <v>1</v>
      </c>
      <c r="X141" s="207">
        <f t="shared" si="43"/>
        <v>0</v>
      </c>
      <c r="Y141" s="70">
        <f t="shared" si="42"/>
        <v>1</v>
      </c>
    </row>
    <row r="142" spans="2:25" ht="15" customHeight="1" x14ac:dyDescent="0.25">
      <c r="B142" s="63" t="s">
        <v>36</v>
      </c>
      <c r="C142" s="91"/>
      <c r="D142" s="87"/>
      <c r="E142" s="92"/>
      <c r="F142" s="23"/>
      <c r="G142" s="22"/>
      <c r="H142" s="25"/>
      <c r="I142" s="16"/>
      <c r="J142" s="15"/>
      <c r="K142" s="110"/>
      <c r="L142" s="87"/>
      <c r="M142" s="92"/>
      <c r="N142" s="15"/>
      <c r="O142" s="110"/>
      <c r="P142" s="87"/>
      <c r="Q142" s="545">
        <v>1</v>
      </c>
      <c r="R142" s="15"/>
      <c r="S142" s="10"/>
      <c r="T142" s="146">
        <v>1</v>
      </c>
      <c r="U142" s="147"/>
      <c r="W142" s="174">
        <f t="shared" si="43"/>
        <v>1</v>
      </c>
      <c r="X142" s="207">
        <f t="shared" si="43"/>
        <v>0</v>
      </c>
      <c r="Y142" s="69">
        <f t="shared" si="42"/>
        <v>1</v>
      </c>
    </row>
    <row r="143" spans="2:25" ht="15" customHeight="1" x14ac:dyDescent="0.2">
      <c r="B143" s="63" t="s">
        <v>37</v>
      </c>
      <c r="C143" s="22"/>
      <c r="D143" s="87"/>
      <c r="E143" s="16"/>
      <c r="F143" s="23"/>
      <c r="G143" s="22"/>
      <c r="H143" s="25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S143" s="10"/>
      <c r="T143" s="150"/>
      <c r="U143" s="151"/>
      <c r="W143" s="178">
        <f t="shared" si="43"/>
        <v>0</v>
      </c>
      <c r="X143" s="209">
        <f t="shared" si="43"/>
        <v>0</v>
      </c>
      <c r="Y143" s="71">
        <f t="shared" si="42"/>
        <v>0</v>
      </c>
    </row>
    <row r="144" spans="2:25" ht="15" customHeight="1" x14ac:dyDescent="0.2">
      <c r="B144" s="64" t="s">
        <v>38</v>
      </c>
      <c r="C144" s="88"/>
      <c r="D144" s="89"/>
      <c r="E144" s="30"/>
      <c r="F144" s="32"/>
      <c r="G144" s="88"/>
      <c r="H144" s="90"/>
      <c r="I144" s="30"/>
      <c r="J144" s="31"/>
      <c r="K144" s="112"/>
      <c r="L144" s="89"/>
      <c r="M144" s="30"/>
      <c r="N144" s="31"/>
      <c r="O144" s="112"/>
      <c r="P144" s="89"/>
      <c r="Q144" s="30"/>
      <c r="R144" s="31"/>
      <c r="S144" s="10"/>
      <c r="T144" s="146"/>
      <c r="U144" s="147"/>
      <c r="W144" s="174">
        <f t="shared" si="43"/>
        <v>0</v>
      </c>
      <c r="X144" s="207">
        <f t="shared" si="43"/>
        <v>0</v>
      </c>
      <c r="Y144" s="69">
        <f t="shared" si="42"/>
        <v>0</v>
      </c>
    </row>
    <row r="145" spans="2:25" ht="15" customHeight="1" x14ac:dyDescent="0.2">
      <c r="B145" s="63" t="s">
        <v>39</v>
      </c>
      <c r="C145" s="22"/>
      <c r="D145" s="87"/>
      <c r="E145" s="16"/>
      <c r="F145" s="23"/>
      <c r="G145" s="16"/>
      <c r="H145" s="15"/>
      <c r="I145" s="16"/>
      <c r="J145" s="15"/>
      <c r="K145" s="110"/>
      <c r="L145" s="87"/>
      <c r="M145" s="16"/>
      <c r="N145" s="15"/>
      <c r="O145" s="110"/>
      <c r="P145" s="87"/>
      <c r="Q145" s="16"/>
      <c r="R145" s="15"/>
      <c r="S145" s="10"/>
      <c r="T145" s="146"/>
      <c r="U145" s="147"/>
      <c r="W145" s="174">
        <f t="shared" si="43"/>
        <v>0</v>
      </c>
      <c r="X145" s="207">
        <f t="shared" si="43"/>
        <v>0</v>
      </c>
      <c r="Y145" s="69">
        <f t="shared" si="42"/>
        <v>0</v>
      </c>
    </row>
    <row r="146" spans="2:25" ht="15" customHeight="1" thickBot="1" x14ac:dyDescent="0.25">
      <c r="B146" s="63" t="s">
        <v>40</v>
      </c>
      <c r="C146" s="96"/>
      <c r="D146" s="772">
        <v>1</v>
      </c>
      <c r="E146" s="115"/>
      <c r="F146" s="98"/>
      <c r="G146" s="96"/>
      <c r="H146" s="29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S146" s="10"/>
      <c r="T146" s="146">
        <v>1</v>
      </c>
      <c r="U146" s="147"/>
      <c r="W146" s="199">
        <f t="shared" si="43"/>
        <v>0</v>
      </c>
      <c r="X146" s="210">
        <f t="shared" si="43"/>
        <v>1</v>
      </c>
      <c r="Y146" s="72">
        <f t="shared" si="42"/>
        <v>1</v>
      </c>
    </row>
    <row r="147" spans="2:25" s="2" customFormat="1" ht="15" customHeight="1" thickBot="1" x14ac:dyDescent="0.25">
      <c r="B147" s="66" t="s">
        <v>29</v>
      </c>
      <c r="C147" s="83">
        <f>SUM(C135:C146)</f>
        <v>0</v>
      </c>
      <c r="D147" s="82">
        <f t="shared" ref="D147:R147" si="44">SUM(D135:D146)</f>
        <v>1</v>
      </c>
      <c r="E147" s="83">
        <f>SUM(E135:E146)</f>
        <v>0</v>
      </c>
      <c r="F147" s="82">
        <f t="shared" si="44"/>
        <v>0</v>
      </c>
      <c r="G147" s="83">
        <f t="shared" si="44"/>
        <v>0</v>
      </c>
      <c r="H147" s="82">
        <f t="shared" si="44"/>
        <v>0</v>
      </c>
      <c r="I147" s="83">
        <f t="shared" si="44"/>
        <v>0</v>
      </c>
      <c r="J147" s="82">
        <f t="shared" si="44"/>
        <v>0</v>
      </c>
      <c r="K147" s="83">
        <f t="shared" si="44"/>
        <v>1</v>
      </c>
      <c r="L147" s="82">
        <f t="shared" si="44"/>
        <v>0</v>
      </c>
      <c r="M147" s="83">
        <f t="shared" si="44"/>
        <v>5</v>
      </c>
      <c r="N147" s="82">
        <f t="shared" si="44"/>
        <v>2</v>
      </c>
      <c r="O147" s="83">
        <f t="shared" si="44"/>
        <v>3</v>
      </c>
      <c r="P147" s="82">
        <f t="shared" si="44"/>
        <v>1</v>
      </c>
      <c r="Q147" s="83">
        <f t="shared" si="44"/>
        <v>1</v>
      </c>
      <c r="R147" s="82">
        <f t="shared" si="44"/>
        <v>1</v>
      </c>
      <c r="T147" s="59">
        <f>SUM(T135:T146)</f>
        <v>17</v>
      </c>
      <c r="U147" s="56">
        <f>SUM(U135:U146)</f>
        <v>5</v>
      </c>
      <c r="V147" s="14"/>
      <c r="W147" s="55">
        <f t="shared" si="43"/>
        <v>10</v>
      </c>
      <c r="X147" s="56">
        <f t="shared" si="43"/>
        <v>5</v>
      </c>
      <c r="Y147" s="57">
        <f t="shared" si="42"/>
        <v>15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45">D135</f>
        <v>0</v>
      </c>
      <c r="E148" s="447">
        <f t="shared" si="45"/>
        <v>0</v>
      </c>
      <c r="F148" s="467">
        <f t="shared" si="45"/>
        <v>0</v>
      </c>
      <c r="G148" s="447">
        <f t="shared" si="45"/>
        <v>0</v>
      </c>
      <c r="H148" s="467">
        <f t="shared" si="45"/>
        <v>0</v>
      </c>
      <c r="I148" s="447">
        <f t="shared" si="45"/>
        <v>0</v>
      </c>
      <c r="J148" s="467">
        <f t="shared" si="45"/>
        <v>0</v>
      </c>
      <c r="K148" s="447">
        <f t="shared" si="45"/>
        <v>0</v>
      </c>
      <c r="L148" s="467">
        <f t="shared" si="45"/>
        <v>0</v>
      </c>
      <c r="M148" s="447">
        <f t="shared" si="45"/>
        <v>0</v>
      </c>
      <c r="N148" s="467">
        <f t="shared" si="45"/>
        <v>0</v>
      </c>
      <c r="O148" s="447">
        <f t="shared" si="45"/>
        <v>0</v>
      </c>
      <c r="P148" s="467">
        <f t="shared" si="45"/>
        <v>0</v>
      </c>
      <c r="Q148" s="447">
        <f>Q135</f>
        <v>0</v>
      </c>
      <c r="R148" s="467">
        <f>R135</f>
        <v>0</v>
      </c>
      <c r="S148" s="482"/>
      <c r="T148" s="483">
        <f>T135</f>
        <v>0</v>
      </c>
      <c r="U148" s="476">
        <f>U135</f>
        <v>1</v>
      </c>
      <c r="V148" s="14"/>
      <c r="W148" s="447">
        <f>W135</f>
        <v>0</v>
      </c>
      <c r="X148" s="449">
        <f>X135</f>
        <v>0</v>
      </c>
      <c r="Y148" s="456">
        <f>Y135</f>
        <v>0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6">D136+D148</f>
        <v>0</v>
      </c>
      <c r="E149" s="461">
        <f t="shared" si="46"/>
        <v>0</v>
      </c>
      <c r="F149" s="468">
        <f t="shared" si="46"/>
        <v>0</v>
      </c>
      <c r="G149" s="461">
        <f t="shared" si="46"/>
        <v>0</v>
      </c>
      <c r="H149" s="468">
        <f t="shared" si="46"/>
        <v>0</v>
      </c>
      <c r="I149" s="461">
        <f t="shared" si="46"/>
        <v>0</v>
      </c>
      <c r="J149" s="468">
        <f t="shared" si="46"/>
        <v>0</v>
      </c>
      <c r="K149" s="461">
        <f t="shared" si="46"/>
        <v>0</v>
      </c>
      <c r="L149" s="468">
        <f t="shared" si="46"/>
        <v>0</v>
      </c>
      <c r="M149" s="461">
        <f t="shared" si="46"/>
        <v>0</v>
      </c>
      <c r="N149" s="468">
        <f t="shared" si="46"/>
        <v>0</v>
      </c>
      <c r="O149" s="461">
        <f t="shared" si="46"/>
        <v>0</v>
      </c>
      <c r="P149" s="468">
        <f t="shared" si="46"/>
        <v>0</v>
      </c>
      <c r="Q149" s="461">
        <f t="shared" si="46"/>
        <v>0</v>
      </c>
      <c r="R149" s="468">
        <f t="shared" si="46"/>
        <v>1</v>
      </c>
      <c r="S149" s="482"/>
      <c r="T149" s="484">
        <f t="shared" ref="T149:U159" si="47">T136+T148</f>
        <v>2</v>
      </c>
      <c r="U149" s="477">
        <f t="shared" si="47"/>
        <v>1</v>
      </c>
      <c r="V149" s="14"/>
      <c r="W149" s="461">
        <f t="shared" ref="W149:Y159" si="48">W136+W148</f>
        <v>0</v>
      </c>
      <c r="X149" s="450">
        <f t="shared" si="48"/>
        <v>1</v>
      </c>
      <c r="Y149" s="457">
        <f t="shared" si="48"/>
        <v>1</v>
      </c>
    </row>
    <row r="150" spans="2:25" ht="15" hidden="1" customHeight="1" x14ac:dyDescent="0.2">
      <c r="B150" s="443" t="s">
        <v>58</v>
      </c>
      <c r="C150" s="462">
        <f t="shared" ref="C150:C159" si="49">C137+C149</f>
        <v>0</v>
      </c>
      <c r="D150" s="469">
        <f t="shared" si="46"/>
        <v>0</v>
      </c>
      <c r="E150" s="462">
        <f t="shared" si="46"/>
        <v>0</v>
      </c>
      <c r="F150" s="469">
        <f t="shared" si="46"/>
        <v>0</v>
      </c>
      <c r="G150" s="462">
        <f t="shared" si="46"/>
        <v>0</v>
      </c>
      <c r="H150" s="469">
        <f t="shared" si="46"/>
        <v>0</v>
      </c>
      <c r="I150" s="462">
        <f t="shared" si="46"/>
        <v>0</v>
      </c>
      <c r="J150" s="469">
        <f t="shared" si="46"/>
        <v>0</v>
      </c>
      <c r="K150" s="462">
        <f t="shared" si="46"/>
        <v>0</v>
      </c>
      <c r="L150" s="469">
        <f t="shared" si="46"/>
        <v>0</v>
      </c>
      <c r="M150" s="462">
        <f t="shared" si="46"/>
        <v>1</v>
      </c>
      <c r="N150" s="469">
        <f t="shared" si="46"/>
        <v>1</v>
      </c>
      <c r="O150" s="462">
        <f t="shared" si="46"/>
        <v>0</v>
      </c>
      <c r="P150" s="469">
        <f t="shared" si="46"/>
        <v>1</v>
      </c>
      <c r="Q150" s="462">
        <f t="shared" si="46"/>
        <v>0</v>
      </c>
      <c r="R150" s="469">
        <f t="shared" si="46"/>
        <v>1</v>
      </c>
      <c r="S150" s="482"/>
      <c r="T150" s="485">
        <f t="shared" si="47"/>
        <v>4</v>
      </c>
      <c r="U150" s="478">
        <f t="shared" si="47"/>
        <v>2</v>
      </c>
      <c r="V150" s="14"/>
      <c r="W150" s="462">
        <f t="shared" si="48"/>
        <v>1</v>
      </c>
      <c r="X150" s="452">
        <f t="shared" si="48"/>
        <v>3</v>
      </c>
      <c r="Y150" s="458">
        <f t="shared" si="48"/>
        <v>4</v>
      </c>
    </row>
    <row r="151" spans="2:25" ht="15" hidden="1" customHeight="1" x14ac:dyDescent="0.2">
      <c r="B151" s="444" t="s">
        <v>32</v>
      </c>
      <c r="C151" s="461">
        <f t="shared" si="49"/>
        <v>0</v>
      </c>
      <c r="D151" s="468">
        <f t="shared" si="46"/>
        <v>0</v>
      </c>
      <c r="E151" s="461">
        <f t="shared" si="46"/>
        <v>0</v>
      </c>
      <c r="F151" s="468">
        <f t="shared" si="46"/>
        <v>0</v>
      </c>
      <c r="G151" s="461">
        <f t="shared" si="46"/>
        <v>0</v>
      </c>
      <c r="H151" s="468">
        <f t="shared" si="46"/>
        <v>0</v>
      </c>
      <c r="I151" s="461">
        <f t="shared" si="46"/>
        <v>0</v>
      </c>
      <c r="J151" s="468">
        <f t="shared" si="46"/>
        <v>0</v>
      </c>
      <c r="K151" s="461">
        <f t="shared" si="46"/>
        <v>0</v>
      </c>
      <c r="L151" s="468">
        <f t="shared" si="46"/>
        <v>0</v>
      </c>
      <c r="M151" s="461">
        <f t="shared" si="46"/>
        <v>2</v>
      </c>
      <c r="N151" s="468">
        <f t="shared" si="46"/>
        <v>1</v>
      </c>
      <c r="O151" s="461">
        <f t="shared" si="46"/>
        <v>0</v>
      </c>
      <c r="P151" s="468">
        <f t="shared" si="46"/>
        <v>1</v>
      </c>
      <c r="Q151" s="461">
        <f t="shared" si="46"/>
        <v>0</v>
      </c>
      <c r="R151" s="468">
        <f t="shared" si="46"/>
        <v>1</v>
      </c>
      <c r="S151" s="482"/>
      <c r="T151" s="484">
        <f t="shared" si="47"/>
        <v>7</v>
      </c>
      <c r="U151" s="477">
        <f t="shared" si="47"/>
        <v>2</v>
      </c>
      <c r="V151" s="14"/>
      <c r="W151" s="461">
        <f t="shared" si="48"/>
        <v>2</v>
      </c>
      <c r="X151" s="450">
        <f t="shared" si="48"/>
        <v>3</v>
      </c>
      <c r="Y151" s="457">
        <f t="shared" si="48"/>
        <v>5</v>
      </c>
    </row>
    <row r="152" spans="2:25" ht="15" hidden="1" customHeight="1" x14ac:dyDescent="0.2">
      <c r="B152" s="443" t="s">
        <v>33</v>
      </c>
      <c r="C152" s="461">
        <f t="shared" si="49"/>
        <v>0</v>
      </c>
      <c r="D152" s="468">
        <f t="shared" si="46"/>
        <v>0</v>
      </c>
      <c r="E152" s="461">
        <f t="shared" si="46"/>
        <v>0</v>
      </c>
      <c r="F152" s="468">
        <f t="shared" si="46"/>
        <v>0</v>
      </c>
      <c r="G152" s="461">
        <f t="shared" si="46"/>
        <v>0</v>
      </c>
      <c r="H152" s="468">
        <f t="shared" si="46"/>
        <v>0</v>
      </c>
      <c r="I152" s="461">
        <f t="shared" si="46"/>
        <v>0</v>
      </c>
      <c r="J152" s="468">
        <f t="shared" si="46"/>
        <v>0</v>
      </c>
      <c r="K152" s="461">
        <f t="shared" si="46"/>
        <v>0</v>
      </c>
      <c r="L152" s="468">
        <f t="shared" si="46"/>
        <v>0</v>
      </c>
      <c r="M152" s="461">
        <f t="shared" si="46"/>
        <v>2</v>
      </c>
      <c r="N152" s="468">
        <f t="shared" si="46"/>
        <v>2</v>
      </c>
      <c r="O152" s="461">
        <f t="shared" si="46"/>
        <v>0</v>
      </c>
      <c r="P152" s="468">
        <f t="shared" si="46"/>
        <v>1</v>
      </c>
      <c r="Q152" s="461">
        <f t="shared" si="46"/>
        <v>0</v>
      </c>
      <c r="R152" s="468">
        <f t="shared" si="46"/>
        <v>1</v>
      </c>
      <c r="S152" s="482"/>
      <c r="T152" s="484">
        <f t="shared" si="47"/>
        <v>7</v>
      </c>
      <c r="U152" s="477">
        <f t="shared" si="47"/>
        <v>3</v>
      </c>
      <c r="V152" s="14"/>
      <c r="W152" s="461">
        <f t="shared" si="48"/>
        <v>2</v>
      </c>
      <c r="X152" s="450">
        <f t="shared" si="48"/>
        <v>4</v>
      </c>
      <c r="Y152" s="457">
        <f t="shared" si="48"/>
        <v>6</v>
      </c>
    </row>
    <row r="153" spans="2:25" ht="15" hidden="1" customHeight="1" x14ac:dyDescent="0.2">
      <c r="B153" s="445" t="s">
        <v>34</v>
      </c>
      <c r="C153" s="461">
        <f t="shared" si="49"/>
        <v>0</v>
      </c>
      <c r="D153" s="468">
        <f t="shared" si="46"/>
        <v>0</v>
      </c>
      <c r="E153" s="461">
        <f t="shared" si="46"/>
        <v>0</v>
      </c>
      <c r="F153" s="468">
        <f t="shared" si="46"/>
        <v>0</v>
      </c>
      <c r="G153" s="461">
        <f t="shared" si="46"/>
        <v>0</v>
      </c>
      <c r="H153" s="468">
        <f t="shared" si="46"/>
        <v>0</v>
      </c>
      <c r="I153" s="461">
        <f t="shared" si="46"/>
        <v>0</v>
      </c>
      <c r="J153" s="468">
        <f t="shared" si="46"/>
        <v>0</v>
      </c>
      <c r="K153" s="461">
        <f t="shared" si="46"/>
        <v>1</v>
      </c>
      <c r="L153" s="468">
        <f t="shared" si="46"/>
        <v>0</v>
      </c>
      <c r="M153" s="461">
        <f t="shared" si="46"/>
        <v>5</v>
      </c>
      <c r="N153" s="468">
        <f t="shared" si="46"/>
        <v>2</v>
      </c>
      <c r="O153" s="461">
        <f t="shared" si="46"/>
        <v>2</v>
      </c>
      <c r="P153" s="468">
        <f t="shared" si="46"/>
        <v>1</v>
      </c>
      <c r="Q153" s="461">
        <f t="shared" si="46"/>
        <v>0</v>
      </c>
      <c r="R153" s="468">
        <f t="shared" si="46"/>
        <v>1</v>
      </c>
      <c r="S153" s="482"/>
      <c r="T153" s="484">
        <f t="shared" si="47"/>
        <v>14</v>
      </c>
      <c r="U153" s="477">
        <f t="shared" si="47"/>
        <v>4</v>
      </c>
      <c r="V153" s="14"/>
      <c r="W153" s="461">
        <f t="shared" si="48"/>
        <v>8</v>
      </c>
      <c r="X153" s="450">
        <f t="shared" si="48"/>
        <v>4</v>
      </c>
      <c r="Y153" s="457">
        <f t="shared" si="48"/>
        <v>12</v>
      </c>
    </row>
    <row r="154" spans="2:25" ht="15" hidden="1" customHeight="1" x14ac:dyDescent="0.2">
      <c r="B154" s="443" t="s">
        <v>35</v>
      </c>
      <c r="C154" s="463">
        <f t="shared" si="49"/>
        <v>0</v>
      </c>
      <c r="D154" s="470">
        <f t="shared" si="46"/>
        <v>0</v>
      </c>
      <c r="E154" s="463">
        <f t="shared" si="46"/>
        <v>0</v>
      </c>
      <c r="F154" s="470">
        <f t="shared" si="46"/>
        <v>0</v>
      </c>
      <c r="G154" s="463">
        <f t="shared" si="46"/>
        <v>0</v>
      </c>
      <c r="H154" s="470">
        <f t="shared" si="46"/>
        <v>0</v>
      </c>
      <c r="I154" s="463">
        <f t="shared" si="46"/>
        <v>0</v>
      </c>
      <c r="J154" s="470">
        <f t="shared" si="46"/>
        <v>0</v>
      </c>
      <c r="K154" s="463">
        <f t="shared" si="46"/>
        <v>1</v>
      </c>
      <c r="L154" s="470">
        <f t="shared" si="46"/>
        <v>0</v>
      </c>
      <c r="M154" s="463">
        <f t="shared" si="46"/>
        <v>5</v>
      </c>
      <c r="N154" s="470">
        <f t="shared" si="46"/>
        <v>2</v>
      </c>
      <c r="O154" s="463">
        <f t="shared" si="46"/>
        <v>3</v>
      </c>
      <c r="P154" s="470">
        <f t="shared" si="46"/>
        <v>1</v>
      </c>
      <c r="Q154" s="463">
        <f t="shared" si="46"/>
        <v>0</v>
      </c>
      <c r="R154" s="470">
        <f t="shared" si="46"/>
        <v>1</v>
      </c>
      <c r="S154" s="482"/>
      <c r="T154" s="486">
        <f t="shared" si="47"/>
        <v>15</v>
      </c>
      <c r="U154" s="479">
        <f t="shared" si="47"/>
        <v>5</v>
      </c>
      <c r="V154" s="14"/>
      <c r="W154" s="463">
        <f t="shared" si="48"/>
        <v>9</v>
      </c>
      <c r="X154" s="454">
        <f t="shared" si="48"/>
        <v>4</v>
      </c>
      <c r="Y154" s="459">
        <f t="shared" si="48"/>
        <v>13</v>
      </c>
    </row>
    <row r="155" spans="2:25" ht="15" hidden="1" customHeight="1" x14ac:dyDescent="0.2">
      <c r="B155" s="443" t="s">
        <v>36</v>
      </c>
      <c r="C155" s="461">
        <f t="shared" si="49"/>
        <v>0</v>
      </c>
      <c r="D155" s="468">
        <f t="shared" si="46"/>
        <v>0</v>
      </c>
      <c r="E155" s="461">
        <f t="shared" si="46"/>
        <v>0</v>
      </c>
      <c r="F155" s="468">
        <f t="shared" si="46"/>
        <v>0</v>
      </c>
      <c r="G155" s="461">
        <f t="shared" si="46"/>
        <v>0</v>
      </c>
      <c r="H155" s="468">
        <f t="shared" si="46"/>
        <v>0</v>
      </c>
      <c r="I155" s="461">
        <f t="shared" si="46"/>
        <v>0</v>
      </c>
      <c r="J155" s="468">
        <f t="shared" si="46"/>
        <v>0</v>
      </c>
      <c r="K155" s="461">
        <f t="shared" si="46"/>
        <v>1</v>
      </c>
      <c r="L155" s="468">
        <f t="shared" si="46"/>
        <v>0</v>
      </c>
      <c r="M155" s="461">
        <f t="shared" si="46"/>
        <v>5</v>
      </c>
      <c r="N155" s="468">
        <f t="shared" si="46"/>
        <v>2</v>
      </c>
      <c r="O155" s="461">
        <f t="shared" si="46"/>
        <v>3</v>
      </c>
      <c r="P155" s="468">
        <f t="shared" si="46"/>
        <v>1</v>
      </c>
      <c r="Q155" s="461">
        <f t="shared" si="46"/>
        <v>1</v>
      </c>
      <c r="R155" s="468">
        <f t="shared" si="46"/>
        <v>1</v>
      </c>
      <c r="S155" s="482"/>
      <c r="T155" s="484">
        <f t="shared" si="47"/>
        <v>16</v>
      </c>
      <c r="U155" s="477">
        <f t="shared" si="47"/>
        <v>5</v>
      </c>
      <c r="V155" s="14"/>
      <c r="W155" s="461">
        <f t="shared" si="48"/>
        <v>10</v>
      </c>
      <c r="X155" s="450">
        <f t="shared" si="48"/>
        <v>4</v>
      </c>
      <c r="Y155" s="457">
        <f t="shared" si="48"/>
        <v>14</v>
      </c>
    </row>
    <row r="156" spans="2:25" ht="15" hidden="1" customHeight="1" x14ac:dyDescent="0.2">
      <c r="B156" s="443" t="s">
        <v>37</v>
      </c>
      <c r="C156" s="462">
        <f t="shared" si="49"/>
        <v>0</v>
      </c>
      <c r="D156" s="469">
        <f t="shared" si="46"/>
        <v>0</v>
      </c>
      <c r="E156" s="462">
        <f t="shared" si="46"/>
        <v>0</v>
      </c>
      <c r="F156" s="469">
        <f t="shared" si="46"/>
        <v>0</v>
      </c>
      <c r="G156" s="462">
        <f t="shared" si="46"/>
        <v>0</v>
      </c>
      <c r="H156" s="469">
        <f t="shared" si="46"/>
        <v>0</v>
      </c>
      <c r="I156" s="462">
        <f t="shared" si="46"/>
        <v>0</v>
      </c>
      <c r="J156" s="469">
        <f t="shared" si="46"/>
        <v>0</v>
      </c>
      <c r="K156" s="462">
        <f t="shared" si="46"/>
        <v>1</v>
      </c>
      <c r="L156" s="469">
        <f t="shared" si="46"/>
        <v>0</v>
      </c>
      <c r="M156" s="462">
        <f t="shared" si="46"/>
        <v>5</v>
      </c>
      <c r="N156" s="469">
        <f t="shared" si="46"/>
        <v>2</v>
      </c>
      <c r="O156" s="462">
        <f t="shared" si="46"/>
        <v>3</v>
      </c>
      <c r="P156" s="469">
        <f t="shared" si="46"/>
        <v>1</v>
      </c>
      <c r="Q156" s="462">
        <f t="shared" si="46"/>
        <v>1</v>
      </c>
      <c r="R156" s="469">
        <f t="shared" si="46"/>
        <v>1</v>
      </c>
      <c r="S156" s="482"/>
      <c r="T156" s="485">
        <f t="shared" si="47"/>
        <v>16</v>
      </c>
      <c r="U156" s="478">
        <f t="shared" si="47"/>
        <v>5</v>
      </c>
      <c r="V156" s="14"/>
      <c r="W156" s="462">
        <f t="shared" si="48"/>
        <v>10</v>
      </c>
      <c r="X156" s="452">
        <f t="shared" si="48"/>
        <v>4</v>
      </c>
      <c r="Y156" s="458">
        <f t="shared" si="48"/>
        <v>14</v>
      </c>
    </row>
    <row r="157" spans="2:25" ht="15" hidden="1" customHeight="1" x14ac:dyDescent="0.2">
      <c r="B157" s="444" t="s">
        <v>38</v>
      </c>
      <c r="C157" s="461">
        <f t="shared" si="49"/>
        <v>0</v>
      </c>
      <c r="D157" s="468">
        <f t="shared" si="46"/>
        <v>0</v>
      </c>
      <c r="E157" s="461">
        <f t="shared" si="46"/>
        <v>0</v>
      </c>
      <c r="F157" s="468">
        <f t="shared" si="46"/>
        <v>0</v>
      </c>
      <c r="G157" s="461">
        <f t="shared" si="46"/>
        <v>0</v>
      </c>
      <c r="H157" s="468">
        <f t="shared" si="46"/>
        <v>0</v>
      </c>
      <c r="I157" s="461">
        <f t="shared" si="46"/>
        <v>0</v>
      </c>
      <c r="J157" s="468">
        <f t="shared" si="46"/>
        <v>0</v>
      </c>
      <c r="K157" s="461">
        <f t="shared" si="46"/>
        <v>1</v>
      </c>
      <c r="L157" s="468">
        <f t="shared" si="46"/>
        <v>0</v>
      </c>
      <c r="M157" s="461">
        <f t="shared" si="46"/>
        <v>5</v>
      </c>
      <c r="N157" s="468">
        <f t="shared" si="46"/>
        <v>2</v>
      </c>
      <c r="O157" s="461">
        <f t="shared" si="46"/>
        <v>3</v>
      </c>
      <c r="P157" s="468">
        <f t="shared" si="46"/>
        <v>1</v>
      </c>
      <c r="Q157" s="461">
        <f t="shared" si="46"/>
        <v>1</v>
      </c>
      <c r="R157" s="468">
        <f t="shared" si="46"/>
        <v>1</v>
      </c>
      <c r="S157" s="482"/>
      <c r="T157" s="484">
        <f t="shared" si="47"/>
        <v>16</v>
      </c>
      <c r="U157" s="477">
        <f t="shared" si="47"/>
        <v>5</v>
      </c>
      <c r="V157" s="14"/>
      <c r="W157" s="461">
        <f t="shared" si="48"/>
        <v>10</v>
      </c>
      <c r="X157" s="450">
        <f t="shared" si="48"/>
        <v>4</v>
      </c>
      <c r="Y157" s="457">
        <f t="shared" si="48"/>
        <v>14</v>
      </c>
    </row>
    <row r="158" spans="2:25" ht="15" hidden="1" customHeight="1" x14ac:dyDescent="0.2">
      <c r="B158" s="443" t="s">
        <v>39</v>
      </c>
      <c r="C158" s="461">
        <f t="shared" si="49"/>
        <v>0</v>
      </c>
      <c r="D158" s="468">
        <f t="shared" si="46"/>
        <v>0</v>
      </c>
      <c r="E158" s="461">
        <f t="shared" si="46"/>
        <v>0</v>
      </c>
      <c r="F158" s="468">
        <f t="shared" si="46"/>
        <v>0</v>
      </c>
      <c r="G158" s="461">
        <f t="shared" si="46"/>
        <v>0</v>
      </c>
      <c r="H158" s="468">
        <f t="shared" si="46"/>
        <v>0</v>
      </c>
      <c r="I158" s="461">
        <f t="shared" si="46"/>
        <v>0</v>
      </c>
      <c r="J158" s="468">
        <f t="shared" si="46"/>
        <v>0</v>
      </c>
      <c r="K158" s="461">
        <f t="shared" si="46"/>
        <v>1</v>
      </c>
      <c r="L158" s="468">
        <f t="shared" si="46"/>
        <v>0</v>
      </c>
      <c r="M158" s="461">
        <f t="shared" si="46"/>
        <v>5</v>
      </c>
      <c r="N158" s="468">
        <f t="shared" si="46"/>
        <v>2</v>
      </c>
      <c r="O158" s="461">
        <f t="shared" si="46"/>
        <v>3</v>
      </c>
      <c r="P158" s="468">
        <f t="shared" si="46"/>
        <v>1</v>
      </c>
      <c r="Q158" s="461">
        <f t="shared" si="46"/>
        <v>1</v>
      </c>
      <c r="R158" s="468">
        <f t="shared" si="46"/>
        <v>1</v>
      </c>
      <c r="S158" s="482"/>
      <c r="T158" s="484">
        <f t="shared" si="47"/>
        <v>16</v>
      </c>
      <c r="U158" s="477">
        <f t="shared" si="47"/>
        <v>5</v>
      </c>
      <c r="V158" s="14"/>
      <c r="W158" s="461">
        <f t="shared" si="48"/>
        <v>10</v>
      </c>
      <c r="X158" s="450">
        <f t="shared" si="48"/>
        <v>4</v>
      </c>
      <c r="Y158" s="457">
        <f t="shared" si="48"/>
        <v>14</v>
      </c>
    </row>
    <row r="159" spans="2:25" ht="15" hidden="1" customHeight="1" thickBot="1" x14ac:dyDescent="0.25">
      <c r="B159" s="446" t="s">
        <v>40</v>
      </c>
      <c r="C159" s="464">
        <f t="shared" si="49"/>
        <v>0</v>
      </c>
      <c r="D159" s="471">
        <f t="shared" si="46"/>
        <v>1</v>
      </c>
      <c r="E159" s="464">
        <f t="shared" si="46"/>
        <v>0</v>
      </c>
      <c r="F159" s="471">
        <f t="shared" si="46"/>
        <v>0</v>
      </c>
      <c r="G159" s="464">
        <f t="shared" si="46"/>
        <v>0</v>
      </c>
      <c r="H159" s="471">
        <f t="shared" si="46"/>
        <v>0</v>
      </c>
      <c r="I159" s="464">
        <f t="shared" si="46"/>
        <v>0</v>
      </c>
      <c r="J159" s="471">
        <f t="shared" si="46"/>
        <v>0</v>
      </c>
      <c r="K159" s="464">
        <f t="shared" si="46"/>
        <v>1</v>
      </c>
      <c r="L159" s="471">
        <f t="shared" si="46"/>
        <v>0</v>
      </c>
      <c r="M159" s="464">
        <f t="shared" si="46"/>
        <v>5</v>
      </c>
      <c r="N159" s="471">
        <f t="shared" si="46"/>
        <v>2</v>
      </c>
      <c r="O159" s="464">
        <f t="shared" si="46"/>
        <v>3</v>
      </c>
      <c r="P159" s="471">
        <f t="shared" si="46"/>
        <v>1</v>
      </c>
      <c r="Q159" s="464">
        <f t="shared" si="46"/>
        <v>1</v>
      </c>
      <c r="R159" s="471">
        <f t="shared" si="46"/>
        <v>1</v>
      </c>
      <c r="S159" s="482"/>
      <c r="T159" s="487">
        <f t="shared" si="47"/>
        <v>17</v>
      </c>
      <c r="U159" s="481">
        <f t="shared" si="47"/>
        <v>5</v>
      </c>
      <c r="V159" s="14"/>
      <c r="W159" s="464">
        <f t="shared" si="48"/>
        <v>10</v>
      </c>
      <c r="X159" s="465">
        <f t="shared" si="48"/>
        <v>5</v>
      </c>
      <c r="Y159" s="460">
        <f t="shared" si="48"/>
        <v>15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56" t="s">
        <v>3</v>
      </c>
      <c r="T161" s="833" t="s">
        <v>109</v>
      </c>
      <c r="U161" s="83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657" t="str">
        <f>T7</f>
        <v>2012  ~  2013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85"/>
      <c r="E165" s="162"/>
      <c r="F165" s="36"/>
      <c r="G165" s="114"/>
      <c r="H165" s="828">
        <v>3</v>
      </c>
      <c r="I165" s="162"/>
      <c r="J165" s="36"/>
      <c r="K165" s="114"/>
      <c r="L165" s="86"/>
      <c r="M165" s="162"/>
      <c r="N165" s="36"/>
      <c r="O165" s="114"/>
      <c r="P165" s="27"/>
      <c r="Q165" s="10"/>
      <c r="R165" s="139"/>
      <c r="S165" s="139"/>
      <c r="T165" s="243">
        <v>1</v>
      </c>
      <c r="U165" s="244">
        <v>4</v>
      </c>
      <c r="V165" s="721"/>
      <c r="W165" s="172">
        <f>I165+K165+M165+O165+G165+E165+C165</f>
        <v>0</v>
      </c>
      <c r="X165" s="173">
        <f>J165+L165+N165+P165+H165+F165+D165</f>
        <v>3</v>
      </c>
      <c r="Y165" s="68">
        <f>W165+X165</f>
        <v>3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553">
        <v>3</v>
      </c>
      <c r="I166" s="127"/>
      <c r="J166" s="25"/>
      <c r="K166" s="6"/>
      <c r="L166" s="23"/>
      <c r="M166" s="127"/>
      <c r="N166" s="25"/>
      <c r="O166" s="6"/>
      <c r="P166" s="15"/>
      <c r="Q166" s="10"/>
      <c r="R166" s="139"/>
      <c r="S166" s="139"/>
      <c r="T166" s="245">
        <v>2</v>
      </c>
      <c r="U166" s="246">
        <v>6</v>
      </c>
      <c r="V166" s="721"/>
      <c r="W166" s="174">
        <f t="shared" ref="W166:X176" si="50">I166+K166+M166+O166+G166+E166+C166</f>
        <v>0</v>
      </c>
      <c r="X166" s="175">
        <f t="shared" si="50"/>
        <v>3</v>
      </c>
      <c r="Y166" s="69">
        <f t="shared" ref="Y166:Y177" si="51">W166+X166</f>
        <v>3</v>
      </c>
    </row>
    <row r="167" spans="2:25" ht="15" customHeight="1" x14ac:dyDescent="0.2">
      <c r="B167" s="63" t="s">
        <v>58</v>
      </c>
      <c r="C167" s="18"/>
      <c r="D167" s="87"/>
      <c r="E167" s="127"/>
      <c r="F167" s="25"/>
      <c r="G167" s="6"/>
      <c r="H167" s="553">
        <v>1</v>
      </c>
      <c r="I167" s="127"/>
      <c r="J167" s="25"/>
      <c r="K167" s="6"/>
      <c r="L167" s="23"/>
      <c r="M167" s="127"/>
      <c r="N167" s="25"/>
      <c r="O167" s="6"/>
      <c r="P167" s="15"/>
      <c r="Q167" s="10"/>
      <c r="R167" s="139"/>
      <c r="S167" s="139"/>
      <c r="T167" s="247">
        <v>4</v>
      </c>
      <c r="U167" s="248">
        <v>4</v>
      </c>
      <c r="V167" s="721"/>
      <c r="W167" s="174">
        <f t="shared" si="50"/>
        <v>0</v>
      </c>
      <c r="X167" s="175">
        <f t="shared" si="50"/>
        <v>1</v>
      </c>
      <c r="Y167" s="69">
        <f t="shared" si="51"/>
        <v>1</v>
      </c>
    </row>
    <row r="168" spans="2:25" ht="15" customHeight="1" x14ac:dyDescent="0.2">
      <c r="B168" s="64" t="s">
        <v>32</v>
      </c>
      <c r="C168" s="550">
        <v>2</v>
      </c>
      <c r="D168" s="89"/>
      <c r="E168" s="128"/>
      <c r="F168" s="90"/>
      <c r="G168" s="116"/>
      <c r="H168" s="588">
        <v>1</v>
      </c>
      <c r="I168" s="128"/>
      <c r="J168" s="90"/>
      <c r="K168" s="116"/>
      <c r="L168" s="32"/>
      <c r="M168" s="128"/>
      <c r="N168" s="90"/>
      <c r="O168" s="116"/>
      <c r="P168" s="31"/>
      <c r="Q168" s="10"/>
      <c r="R168" s="139"/>
      <c r="S168" s="139"/>
      <c r="T168" s="245">
        <v>7</v>
      </c>
      <c r="U168" s="246">
        <v>3</v>
      </c>
      <c r="V168" s="721"/>
      <c r="W168" s="176">
        <f t="shared" si="50"/>
        <v>2</v>
      </c>
      <c r="X168" s="177">
        <f t="shared" si="50"/>
        <v>1</v>
      </c>
      <c r="Y168" s="70">
        <f t="shared" si="51"/>
        <v>3</v>
      </c>
    </row>
    <row r="169" spans="2:25" ht="15" customHeight="1" x14ac:dyDescent="0.2">
      <c r="B169" s="63" t="s">
        <v>33</v>
      </c>
      <c r="C169" s="550">
        <v>1</v>
      </c>
      <c r="D169" s="87"/>
      <c r="E169" s="826">
        <v>1</v>
      </c>
      <c r="F169" s="25"/>
      <c r="G169" s="6"/>
      <c r="H169" s="553">
        <v>1</v>
      </c>
      <c r="I169" s="127"/>
      <c r="J169" s="586">
        <v>1</v>
      </c>
      <c r="K169" s="6"/>
      <c r="L169" s="649">
        <v>1</v>
      </c>
      <c r="M169" s="127"/>
      <c r="N169" s="25"/>
      <c r="O169" s="6"/>
      <c r="P169" s="15"/>
      <c r="Q169" s="10"/>
      <c r="R169" s="139"/>
      <c r="S169" s="139"/>
      <c r="T169" s="245">
        <v>5</v>
      </c>
      <c r="U169" s="246">
        <v>2</v>
      </c>
      <c r="V169" s="721"/>
      <c r="W169" s="174">
        <f t="shared" si="50"/>
        <v>2</v>
      </c>
      <c r="X169" s="175">
        <f t="shared" si="50"/>
        <v>3</v>
      </c>
      <c r="Y169" s="69">
        <f t="shared" si="51"/>
        <v>5</v>
      </c>
    </row>
    <row r="170" spans="2:25" ht="15" customHeight="1" x14ac:dyDescent="0.2">
      <c r="B170" s="65" t="s">
        <v>34</v>
      </c>
      <c r="C170" s="11"/>
      <c r="D170" s="94"/>
      <c r="E170" s="163"/>
      <c r="F170" s="95"/>
      <c r="G170" s="117"/>
      <c r="H170" s="35">
        <v>0</v>
      </c>
      <c r="I170" s="163"/>
      <c r="J170" s="95"/>
      <c r="K170" s="117"/>
      <c r="L170" s="35"/>
      <c r="M170" s="163"/>
      <c r="N170" s="95"/>
      <c r="O170" s="117"/>
      <c r="P170" s="34"/>
      <c r="Q170" s="10"/>
      <c r="R170" s="139"/>
      <c r="S170" s="139"/>
      <c r="T170" s="245">
        <v>8</v>
      </c>
      <c r="U170" s="246">
        <v>2</v>
      </c>
      <c r="W170" s="178">
        <f t="shared" si="50"/>
        <v>0</v>
      </c>
      <c r="X170" s="179">
        <f t="shared" si="50"/>
        <v>0</v>
      </c>
      <c r="Y170" s="71">
        <f t="shared" si="51"/>
        <v>0</v>
      </c>
    </row>
    <row r="171" spans="2:25" ht="15" customHeight="1" x14ac:dyDescent="0.2">
      <c r="B171" s="63" t="s">
        <v>35</v>
      </c>
      <c r="C171" s="825">
        <v>1</v>
      </c>
      <c r="D171" s="89"/>
      <c r="E171" s="127"/>
      <c r="F171" s="586">
        <v>1</v>
      </c>
      <c r="G171" s="6"/>
      <c r="H171" s="553">
        <v>1</v>
      </c>
      <c r="I171" s="127"/>
      <c r="J171" s="25"/>
      <c r="K171" s="6"/>
      <c r="L171" s="23"/>
      <c r="M171" s="127"/>
      <c r="N171" s="25"/>
      <c r="O171" s="6"/>
      <c r="P171" s="15"/>
      <c r="Q171" s="10"/>
      <c r="R171" s="139"/>
      <c r="S171" s="139"/>
      <c r="T171" s="243">
        <v>5</v>
      </c>
      <c r="U171" s="244">
        <v>2</v>
      </c>
      <c r="W171" s="176">
        <f t="shared" si="50"/>
        <v>1</v>
      </c>
      <c r="X171" s="177">
        <f t="shared" si="50"/>
        <v>2</v>
      </c>
      <c r="Y171" s="70">
        <f t="shared" si="51"/>
        <v>3</v>
      </c>
    </row>
    <row r="172" spans="2:25" ht="15" customHeight="1" x14ac:dyDescent="0.2">
      <c r="B172" s="63" t="s">
        <v>36</v>
      </c>
      <c r="C172" s="11"/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Q172" s="10"/>
      <c r="R172" s="139"/>
      <c r="S172" s="139"/>
      <c r="T172" s="245">
        <v>2</v>
      </c>
      <c r="U172" s="246">
        <v>0</v>
      </c>
      <c r="W172" s="174">
        <f t="shared" si="50"/>
        <v>0</v>
      </c>
      <c r="X172" s="175">
        <f t="shared" si="50"/>
        <v>0</v>
      </c>
      <c r="Y172" s="69">
        <f t="shared" si="51"/>
        <v>0</v>
      </c>
    </row>
    <row r="173" spans="2:25" ht="15" customHeight="1" x14ac:dyDescent="0.2">
      <c r="B173" s="63" t="s">
        <v>37</v>
      </c>
      <c r="C173" s="18"/>
      <c r="D173" s="94"/>
      <c r="E173" s="127"/>
      <c r="F173" s="25"/>
      <c r="G173" s="6"/>
      <c r="H173" s="23"/>
      <c r="I173" s="127"/>
      <c r="J173" s="25"/>
      <c r="K173" s="6"/>
      <c r="L173" s="23"/>
      <c r="M173" s="127"/>
      <c r="N173" s="25"/>
      <c r="O173" s="6"/>
      <c r="P173" s="15"/>
      <c r="Q173" s="10"/>
      <c r="R173" s="139"/>
      <c r="S173" s="139"/>
      <c r="T173" s="247">
        <v>4</v>
      </c>
      <c r="U173" s="248">
        <v>0</v>
      </c>
      <c r="W173" s="178">
        <f t="shared" si="50"/>
        <v>0</v>
      </c>
      <c r="X173" s="179">
        <f t="shared" si="50"/>
        <v>0</v>
      </c>
      <c r="Y173" s="71">
        <f t="shared" si="51"/>
        <v>0</v>
      </c>
    </row>
    <row r="174" spans="2:25" ht="15" customHeight="1" x14ac:dyDescent="0.2">
      <c r="B174" s="64" t="s">
        <v>38</v>
      </c>
      <c r="C174" s="11"/>
      <c r="D174" s="87"/>
      <c r="E174" s="128"/>
      <c r="F174" s="90"/>
      <c r="G174" s="116"/>
      <c r="H174" s="32"/>
      <c r="I174" s="128"/>
      <c r="J174" s="90"/>
      <c r="K174" s="116"/>
      <c r="L174" s="32"/>
      <c r="M174" s="128"/>
      <c r="N174" s="90"/>
      <c r="O174" s="116"/>
      <c r="P174" s="31"/>
      <c r="Q174" s="10"/>
      <c r="R174" s="139"/>
      <c r="S174" s="139"/>
      <c r="T174" s="245">
        <v>0</v>
      </c>
      <c r="U174" s="246">
        <v>1</v>
      </c>
      <c r="W174" s="174">
        <f t="shared" si="50"/>
        <v>0</v>
      </c>
      <c r="X174" s="175">
        <f t="shared" si="50"/>
        <v>0</v>
      </c>
      <c r="Y174" s="69">
        <f t="shared" si="51"/>
        <v>0</v>
      </c>
    </row>
    <row r="175" spans="2:25" ht="15" customHeight="1" x14ac:dyDescent="0.2">
      <c r="B175" s="63" t="s">
        <v>39</v>
      </c>
      <c r="C175" s="11"/>
      <c r="D175" s="543">
        <v>1</v>
      </c>
      <c r="E175" s="127"/>
      <c r="F175" s="25"/>
      <c r="G175" s="6"/>
      <c r="H175" s="23"/>
      <c r="I175" s="127"/>
      <c r="J175" s="586">
        <v>1</v>
      </c>
      <c r="K175" s="6"/>
      <c r="L175" s="23"/>
      <c r="M175" s="127"/>
      <c r="N175" s="25"/>
      <c r="O175" s="6"/>
      <c r="P175" s="15"/>
      <c r="Q175" s="10"/>
      <c r="R175" s="139"/>
      <c r="S175" s="139"/>
      <c r="T175" s="245">
        <v>2</v>
      </c>
      <c r="U175" s="246"/>
      <c r="W175" s="174">
        <f t="shared" si="50"/>
        <v>0</v>
      </c>
      <c r="X175" s="175">
        <f t="shared" si="50"/>
        <v>2</v>
      </c>
      <c r="Y175" s="69">
        <f t="shared" si="51"/>
        <v>2</v>
      </c>
    </row>
    <row r="176" spans="2:25" ht="15" customHeight="1" thickBot="1" x14ac:dyDescent="0.25">
      <c r="B176" s="63" t="s">
        <v>40</v>
      </c>
      <c r="C176" s="20"/>
      <c r="D176" s="97"/>
      <c r="E176" s="164"/>
      <c r="F176" s="29"/>
      <c r="G176" s="118"/>
      <c r="H176" s="98"/>
      <c r="I176" s="164"/>
      <c r="J176" s="827">
        <v>2</v>
      </c>
      <c r="K176" s="118"/>
      <c r="L176" s="98"/>
      <c r="M176" s="164"/>
      <c r="N176" s="29"/>
      <c r="O176" s="118"/>
      <c r="P176" s="28"/>
      <c r="Q176" s="10"/>
      <c r="R176" s="139"/>
      <c r="S176" s="139"/>
      <c r="T176" s="245">
        <v>3</v>
      </c>
      <c r="U176" s="246"/>
      <c r="V176" s="721">
        <v>2</v>
      </c>
      <c r="W176" s="199">
        <f t="shared" si="50"/>
        <v>0</v>
      </c>
      <c r="X176" s="200">
        <f t="shared" si="50"/>
        <v>2</v>
      </c>
      <c r="Y176" s="72">
        <f t="shared" si="51"/>
        <v>2</v>
      </c>
    </row>
    <row r="177" spans="2:16149" ht="15" customHeight="1" thickBot="1" x14ac:dyDescent="0.25">
      <c r="B177" s="66" t="s">
        <v>29</v>
      </c>
      <c r="C177" s="58">
        <f t="shared" ref="C177:P177" si="52">SUM(C165:C176)</f>
        <v>4</v>
      </c>
      <c r="D177" s="82">
        <f t="shared" si="52"/>
        <v>1</v>
      </c>
      <c r="E177" s="58">
        <f t="shared" si="52"/>
        <v>1</v>
      </c>
      <c r="F177" s="82">
        <f t="shared" si="52"/>
        <v>1</v>
      </c>
      <c r="G177" s="58">
        <f t="shared" si="52"/>
        <v>0</v>
      </c>
      <c r="H177" s="126">
        <f t="shared" si="52"/>
        <v>10</v>
      </c>
      <c r="I177" s="58">
        <f t="shared" si="52"/>
        <v>0</v>
      </c>
      <c r="J177" s="82">
        <f t="shared" si="52"/>
        <v>4</v>
      </c>
      <c r="K177" s="58">
        <f t="shared" si="52"/>
        <v>0</v>
      </c>
      <c r="L177" s="82">
        <f t="shared" si="52"/>
        <v>1</v>
      </c>
      <c r="M177" s="58">
        <f t="shared" si="52"/>
        <v>0</v>
      </c>
      <c r="N177" s="82">
        <f t="shared" si="52"/>
        <v>0</v>
      </c>
      <c r="O177" s="58">
        <f t="shared" si="52"/>
        <v>0</v>
      </c>
      <c r="P177" s="82">
        <f t="shared" si="52"/>
        <v>0</v>
      </c>
      <c r="R177" s="138"/>
      <c r="S177" s="138"/>
      <c r="T177" s="125">
        <f>SUM(T165:T176)</f>
        <v>43</v>
      </c>
      <c r="U177" s="124">
        <f>SUM(U165:U176)</f>
        <v>24</v>
      </c>
      <c r="V177" s="721"/>
      <c r="W177" s="55">
        <f>I177+K177+M177+O177+G177+E177+C177+Q177</f>
        <v>5</v>
      </c>
      <c r="X177" s="56">
        <f>J177+L177+N177+P177+H177+F177+D177</f>
        <v>17</v>
      </c>
      <c r="Y177" s="57">
        <f t="shared" si="51"/>
        <v>22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53">D165</f>
        <v>0</v>
      </c>
      <c r="E178" s="447">
        <f t="shared" si="53"/>
        <v>0</v>
      </c>
      <c r="F178" s="467">
        <f t="shared" si="53"/>
        <v>0</v>
      </c>
      <c r="G178" s="447">
        <f t="shared" si="53"/>
        <v>0</v>
      </c>
      <c r="H178" s="467">
        <f t="shared" si="53"/>
        <v>3</v>
      </c>
      <c r="I178" s="447">
        <f t="shared" si="53"/>
        <v>0</v>
      </c>
      <c r="J178" s="467">
        <f t="shared" si="53"/>
        <v>0</v>
      </c>
      <c r="K178" s="447">
        <f t="shared" si="53"/>
        <v>0</v>
      </c>
      <c r="L178" s="467">
        <f t="shared" si="53"/>
        <v>0</v>
      </c>
      <c r="M178" s="447">
        <f t="shared" si="53"/>
        <v>0</v>
      </c>
      <c r="N178" s="467">
        <f t="shared" si="53"/>
        <v>0</v>
      </c>
      <c r="O178" s="447">
        <f t="shared" si="53"/>
        <v>0</v>
      </c>
      <c r="P178" s="467">
        <f t="shared" si="53"/>
        <v>0</v>
      </c>
      <c r="Q178" s="275"/>
      <c r="R178" s="482"/>
      <c r="S178" s="482"/>
      <c r="T178" s="483">
        <f>T165</f>
        <v>1</v>
      </c>
      <c r="U178" s="476">
        <f>U165</f>
        <v>4</v>
      </c>
      <c r="V178" s="14"/>
      <c r="W178" s="447">
        <f>W165</f>
        <v>0</v>
      </c>
      <c r="X178" s="449">
        <f>X165</f>
        <v>3</v>
      </c>
      <c r="Y178" s="456">
        <f>Y165</f>
        <v>3</v>
      </c>
    </row>
    <row r="179" spans="2:16149" hidden="1" x14ac:dyDescent="0.2">
      <c r="B179" s="443" t="s">
        <v>31</v>
      </c>
      <c r="C179" s="461">
        <f>C166+C178</f>
        <v>0</v>
      </c>
      <c r="D179" s="468">
        <f t="shared" ref="D179:P189" si="54">D166+D178</f>
        <v>0</v>
      </c>
      <c r="E179" s="461">
        <f t="shared" si="54"/>
        <v>0</v>
      </c>
      <c r="F179" s="468">
        <f t="shared" si="54"/>
        <v>0</v>
      </c>
      <c r="G179" s="461">
        <f t="shared" si="54"/>
        <v>0</v>
      </c>
      <c r="H179" s="468">
        <f t="shared" si="54"/>
        <v>6</v>
      </c>
      <c r="I179" s="461">
        <f t="shared" si="54"/>
        <v>0</v>
      </c>
      <c r="J179" s="468">
        <f t="shared" si="54"/>
        <v>0</v>
      </c>
      <c r="K179" s="461">
        <f t="shared" si="54"/>
        <v>0</v>
      </c>
      <c r="L179" s="468">
        <f t="shared" si="54"/>
        <v>0</v>
      </c>
      <c r="M179" s="461">
        <f t="shared" si="54"/>
        <v>0</v>
      </c>
      <c r="N179" s="468">
        <f t="shared" si="54"/>
        <v>0</v>
      </c>
      <c r="O179" s="461">
        <f t="shared" si="54"/>
        <v>0</v>
      </c>
      <c r="P179" s="468">
        <f t="shared" si="54"/>
        <v>0</v>
      </c>
      <c r="Q179" s="275"/>
      <c r="R179" s="482"/>
      <c r="S179" s="482"/>
      <c r="T179" s="484">
        <f t="shared" ref="T179:U189" si="55">T166+T178</f>
        <v>3</v>
      </c>
      <c r="U179" s="477">
        <f t="shared" si="55"/>
        <v>10</v>
      </c>
      <c r="V179" s="14"/>
      <c r="W179" s="461">
        <f t="shared" ref="W179:Y189" si="56">W166+W178</f>
        <v>0</v>
      </c>
      <c r="X179" s="450">
        <f t="shared" si="56"/>
        <v>6</v>
      </c>
      <c r="Y179" s="457">
        <f t="shared" si="56"/>
        <v>6</v>
      </c>
    </row>
    <row r="180" spans="2:16149" s="10" customFormat="1" hidden="1" x14ac:dyDescent="0.2">
      <c r="B180" s="443" t="s">
        <v>58</v>
      </c>
      <c r="C180" s="462">
        <f t="shared" ref="C180:C189" si="57">C167+C179</f>
        <v>0</v>
      </c>
      <c r="D180" s="469">
        <f t="shared" si="54"/>
        <v>0</v>
      </c>
      <c r="E180" s="462">
        <f t="shared" si="54"/>
        <v>0</v>
      </c>
      <c r="F180" s="469">
        <f t="shared" si="54"/>
        <v>0</v>
      </c>
      <c r="G180" s="462">
        <f t="shared" si="54"/>
        <v>0</v>
      </c>
      <c r="H180" s="469">
        <f t="shared" si="54"/>
        <v>7</v>
      </c>
      <c r="I180" s="462">
        <f t="shared" si="54"/>
        <v>0</v>
      </c>
      <c r="J180" s="469">
        <f t="shared" si="54"/>
        <v>0</v>
      </c>
      <c r="K180" s="462">
        <f t="shared" si="54"/>
        <v>0</v>
      </c>
      <c r="L180" s="469">
        <f t="shared" si="54"/>
        <v>0</v>
      </c>
      <c r="M180" s="462">
        <f t="shared" si="54"/>
        <v>0</v>
      </c>
      <c r="N180" s="469">
        <f t="shared" si="54"/>
        <v>0</v>
      </c>
      <c r="O180" s="462">
        <f t="shared" si="54"/>
        <v>0</v>
      </c>
      <c r="P180" s="469">
        <f t="shared" si="54"/>
        <v>0</v>
      </c>
      <c r="Q180" s="275"/>
      <c r="R180" s="482"/>
      <c r="S180" s="482"/>
      <c r="T180" s="485">
        <f t="shared" si="55"/>
        <v>7</v>
      </c>
      <c r="U180" s="478">
        <f t="shared" si="55"/>
        <v>14</v>
      </c>
      <c r="V180" s="14"/>
      <c r="W180" s="462">
        <f t="shared" si="56"/>
        <v>0</v>
      </c>
      <c r="X180" s="452">
        <f t="shared" si="56"/>
        <v>7</v>
      </c>
      <c r="Y180" s="458">
        <f t="shared" si="56"/>
        <v>7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57"/>
        <v>2</v>
      </c>
      <c r="D181" s="468">
        <f t="shared" si="54"/>
        <v>0</v>
      </c>
      <c r="E181" s="461">
        <f t="shared" si="54"/>
        <v>0</v>
      </c>
      <c r="F181" s="468">
        <f t="shared" si="54"/>
        <v>0</v>
      </c>
      <c r="G181" s="461">
        <f t="shared" si="54"/>
        <v>0</v>
      </c>
      <c r="H181" s="468">
        <f t="shared" si="54"/>
        <v>8</v>
      </c>
      <c r="I181" s="461">
        <f t="shared" si="54"/>
        <v>0</v>
      </c>
      <c r="J181" s="468">
        <f t="shared" si="54"/>
        <v>0</v>
      </c>
      <c r="K181" s="461">
        <f t="shared" si="54"/>
        <v>0</v>
      </c>
      <c r="L181" s="468">
        <f t="shared" si="54"/>
        <v>0</v>
      </c>
      <c r="M181" s="461">
        <f t="shared" si="54"/>
        <v>0</v>
      </c>
      <c r="N181" s="468">
        <f t="shared" si="54"/>
        <v>0</v>
      </c>
      <c r="O181" s="461">
        <f t="shared" si="54"/>
        <v>0</v>
      </c>
      <c r="P181" s="468">
        <f t="shared" si="54"/>
        <v>0</v>
      </c>
      <c r="Q181" s="275"/>
      <c r="R181" s="482"/>
      <c r="S181" s="482"/>
      <c r="T181" s="484">
        <f t="shared" si="55"/>
        <v>14</v>
      </c>
      <c r="U181" s="477">
        <f t="shared" si="55"/>
        <v>17</v>
      </c>
      <c r="V181" s="14"/>
      <c r="W181" s="461">
        <f t="shared" si="56"/>
        <v>2</v>
      </c>
      <c r="X181" s="450">
        <f t="shared" si="56"/>
        <v>8</v>
      </c>
      <c r="Y181" s="457">
        <f t="shared" si="56"/>
        <v>10</v>
      </c>
    </row>
    <row r="182" spans="2:16149" hidden="1" x14ac:dyDescent="0.2">
      <c r="B182" s="443" t="s">
        <v>33</v>
      </c>
      <c r="C182" s="461">
        <f t="shared" si="57"/>
        <v>3</v>
      </c>
      <c r="D182" s="468">
        <f t="shared" si="54"/>
        <v>0</v>
      </c>
      <c r="E182" s="461">
        <f t="shared" si="54"/>
        <v>1</v>
      </c>
      <c r="F182" s="468">
        <f t="shared" si="54"/>
        <v>0</v>
      </c>
      <c r="G182" s="461">
        <f t="shared" si="54"/>
        <v>0</v>
      </c>
      <c r="H182" s="468">
        <f t="shared" si="54"/>
        <v>9</v>
      </c>
      <c r="I182" s="461">
        <f t="shared" si="54"/>
        <v>0</v>
      </c>
      <c r="J182" s="468">
        <f t="shared" si="54"/>
        <v>1</v>
      </c>
      <c r="K182" s="461">
        <f t="shared" si="54"/>
        <v>0</v>
      </c>
      <c r="L182" s="468">
        <f t="shared" si="54"/>
        <v>1</v>
      </c>
      <c r="M182" s="461">
        <f t="shared" si="54"/>
        <v>0</v>
      </c>
      <c r="N182" s="468">
        <f t="shared" si="54"/>
        <v>0</v>
      </c>
      <c r="O182" s="461">
        <f t="shared" si="54"/>
        <v>0</v>
      </c>
      <c r="P182" s="468">
        <f t="shared" si="54"/>
        <v>0</v>
      </c>
      <c r="Q182" s="275"/>
      <c r="R182" s="482"/>
      <c r="S182" s="482"/>
      <c r="T182" s="484">
        <f t="shared" si="55"/>
        <v>19</v>
      </c>
      <c r="U182" s="477">
        <f t="shared" si="55"/>
        <v>19</v>
      </c>
      <c r="V182" s="14"/>
      <c r="W182" s="461">
        <f t="shared" si="56"/>
        <v>4</v>
      </c>
      <c r="X182" s="450">
        <f t="shared" si="56"/>
        <v>11</v>
      </c>
      <c r="Y182" s="457">
        <f t="shared" si="56"/>
        <v>15</v>
      </c>
    </row>
    <row r="183" spans="2:16149" hidden="1" x14ac:dyDescent="0.2">
      <c r="B183" s="445" t="s">
        <v>34</v>
      </c>
      <c r="C183" s="461">
        <f t="shared" si="57"/>
        <v>3</v>
      </c>
      <c r="D183" s="468">
        <f t="shared" si="54"/>
        <v>0</v>
      </c>
      <c r="E183" s="461">
        <f t="shared" si="54"/>
        <v>1</v>
      </c>
      <c r="F183" s="468">
        <f t="shared" si="54"/>
        <v>0</v>
      </c>
      <c r="G183" s="461">
        <f t="shared" si="54"/>
        <v>0</v>
      </c>
      <c r="H183" s="468">
        <f t="shared" si="54"/>
        <v>9</v>
      </c>
      <c r="I183" s="461">
        <f t="shared" si="54"/>
        <v>0</v>
      </c>
      <c r="J183" s="468">
        <f t="shared" si="54"/>
        <v>1</v>
      </c>
      <c r="K183" s="461">
        <f t="shared" si="54"/>
        <v>0</v>
      </c>
      <c r="L183" s="468">
        <f t="shared" si="54"/>
        <v>1</v>
      </c>
      <c r="M183" s="461">
        <f t="shared" si="54"/>
        <v>0</v>
      </c>
      <c r="N183" s="468">
        <f t="shared" si="54"/>
        <v>0</v>
      </c>
      <c r="O183" s="461">
        <f t="shared" si="54"/>
        <v>0</v>
      </c>
      <c r="P183" s="468">
        <f t="shared" si="54"/>
        <v>0</v>
      </c>
      <c r="Q183" s="275"/>
      <c r="R183" s="482"/>
      <c r="S183" s="482"/>
      <c r="T183" s="484">
        <f t="shared" si="55"/>
        <v>27</v>
      </c>
      <c r="U183" s="477">
        <f t="shared" si="55"/>
        <v>21</v>
      </c>
      <c r="V183" s="14"/>
      <c r="W183" s="461">
        <f t="shared" si="56"/>
        <v>4</v>
      </c>
      <c r="X183" s="450">
        <f t="shared" si="56"/>
        <v>11</v>
      </c>
      <c r="Y183" s="457">
        <f t="shared" si="56"/>
        <v>15</v>
      </c>
    </row>
    <row r="184" spans="2:16149" hidden="1" x14ac:dyDescent="0.2">
      <c r="B184" s="443" t="s">
        <v>35</v>
      </c>
      <c r="C184" s="463">
        <f t="shared" si="57"/>
        <v>4</v>
      </c>
      <c r="D184" s="470">
        <f t="shared" si="54"/>
        <v>0</v>
      </c>
      <c r="E184" s="463">
        <f t="shared" si="54"/>
        <v>1</v>
      </c>
      <c r="F184" s="470">
        <f t="shared" si="54"/>
        <v>1</v>
      </c>
      <c r="G184" s="463">
        <f t="shared" si="54"/>
        <v>0</v>
      </c>
      <c r="H184" s="470">
        <f t="shared" si="54"/>
        <v>10</v>
      </c>
      <c r="I184" s="463">
        <f t="shared" si="54"/>
        <v>0</v>
      </c>
      <c r="J184" s="470">
        <f t="shared" si="54"/>
        <v>1</v>
      </c>
      <c r="K184" s="463">
        <f t="shared" si="54"/>
        <v>0</v>
      </c>
      <c r="L184" s="470">
        <f t="shared" si="54"/>
        <v>1</v>
      </c>
      <c r="M184" s="463">
        <f t="shared" si="54"/>
        <v>0</v>
      </c>
      <c r="N184" s="470">
        <f t="shared" si="54"/>
        <v>0</v>
      </c>
      <c r="O184" s="463">
        <f t="shared" si="54"/>
        <v>0</v>
      </c>
      <c r="P184" s="470">
        <f t="shared" si="54"/>
        <v>0</v>
      </c>
      <c r="Q184" s="275"/>
      <c r="R184" s="482"/>
      <c r="S184" s="482"/>
      <c r="T184" s="486">
        <f t="shared" si="55"/>
        <v>32</v>
      </c>
      <c r="U184" s="479">
        <f t="shared" si="55"/>
        <v>23</v>
      </c>
      <c r="V184" s="14"/>
      <c r="W184" s="463">
        <f t="shared" si="56"/>
        <v>5</v>
      </c>
      <c r="X184" s="454">
        <f t="shared" si="56"/>
        <v>13</v>
      </c>
      <c r="Y184" s="459">
        <f t="shared" si="56"/>
        <v>18</v>
      </c>
    </row>
    <row r="185" spans="2:16149" hidden="1" x14ac:dyDescent="0.2">
      <c r="B185" s="443" t="s">
        <v>36</v>
      </c>
      <c r="C185" s="461">
        <f t="shared" si="57"/>
        <v>4</v>
      </c>
      <c r="D185" s="468">
        <f t="shared" si="54"/>
        <v>0</v>
      </c>
      <c r="E185" s="461">
        <f t="shared" si="54"/>
        <v>1</v>
      </c>
      <c r="F185" s="468">
        <f t="shared" si="54"/>
        <v>1</v>
      </c>
      <c r="G185" s="461">
        <f t="shared" si="54"/>
        <v>0</v>
      </c>
      <c r="H185" s="468">
        <f t="shared" si="54"/>
        <v>10</v>
      </c>
      <c r="I185" s="461">
        <f t="shared" si="54"/>
        <v>0</v>
      </c>
      <c r="J185" s="468">
        <f t="shared" si="54"/>
        <v>1</v>
      </c>
      <c r="K185" s="461">
        <f t="shared" si="54"/>
        <v>0</v>
      </c>
      <c r="L185" s="468">
        <f t="shared" si="54"/>
        <v>1</v>
      </c>
      <c r="M185" s="461">
        <f t="shared" si="54"/>
        <v>0</v>
      </c>
      <c r="N185" s="468">
        <f t="shared" si="54"/>
        <v>0</v>
      </c>
      <c r="O185" s="461">
        <f t="shared" si="54"/>
        <v>0</v>
      </c>
      <c r="P185" s="468">
        <f t="shared" si="54"/>
        <v>0</v>
      </c>
      <c r="Q185" s="275"/>
      <c r="R185" s="482"/>
      <c r="S185" s="482"/>
      <c r="T185" s="484">
        <f t="shared" si="55"/>
        <v>34</v>
      </c>
      <c r="U185" s="477">
        <f t="shared" si="55"/>
        <v>23</v>
      </c>
      <c r="V185" s="14"/>
      <c r="W185" s="461">
        <f t="shared" si="56"/>
        <v>5</v>
      </c>
      <c r="X185" s="450">
        <f t="shared" si="56"/>
        <v>13</v>
      </c>
      <c r="Y185" s="457">
        <f t="shared" si="56"/>
        <v>18</v>
      </c>
    </row>
    <row r="186" spans="2:16149" hidden="1" x14ac:dyDescent="0.2">
      <c r="B186" s="443" t="s">
        <v>37</v>
      </c>
      <c r="C186" s="462">
        <f t="shared" si="57"/>
        <v>4</v>
      </c>
      <c r="D186" s="469">
        <f t="shared" si="54"/>
        <v>0</v>
      </c>
      <c r="E186" s="462">
        <f t="shared" si="54"/>
        <v>1</v>
      </c>
      <c r="F186" s="469">
        <f t="shared" si="54"/>
        <v>1</v>
      </c>
      <c r="G186" s="462">
        <f t="shared" si="54"/>
        <v>0</v>
      </c>
      <c r="H186" s="469">
        <f t="shared" si="54"/>
        <v>10</v>
      </c>
      <c r="I186" s="462">
        <f t="shared" si="54"/>
        <v>0</v>
      </c>
      <c r="J186" s="469">
        <f t="shared" si="54"/>
        <v>1</v>
      </c>
      <c r="K186" s="462">
        <f t="shared" si="54"/>
        <v>0</v>
      </c>
      <c r="L186" s="469">
        <f t="shared" si="54"/>
        <v>1</v>
      </c>
      <c r="M186" s="462">
        <f t="shared" si="54"/>
        <v>0</v>
      </c>
      <c r="N186" s="469">
        <f t="shared" si="54"/>
        <v>0</v>
      </c>
      <c r="O186" s="462">
        <f t="shared" si="54"/>
        <v>0</v>
      </c>
      <c r="P186" s="469">
        <f t="shared" si="54"/>
        <v>0</v>
      </c>
      <c r="Q186" s="275"/>
      <c r="R186" s="482"/>
      <c r="S186" s="482"/>
      <c r="T186" s="485">
        <f t="shared" si="55"/>
        <v>38</v>
      </c>
      <c r="U186" s="478">
        <f t="shared" si="55"/>
        <v>23</v>
      </c>
      <c r="V186" s="14"/>
      <c r="W186" s="462">
        <f t="shared" si="56"/>
        <v>5</v>
      </c>
      <c r="X186" s="452">
        <f t="shared" si="56"/>
        <v>13</v>
      </c>
      <c r="Y186" s="458">
        <f t="shared" si="56"/>
        <v>18</v>
      </c>
    </row>
    <row r="187" spans="2:16149" hidden="1" x14ac:dyDescent="0.2">
      <c r="B187" s="444" t="s">
        <v>38</v>
      </c>
      <c r="C187" s="461">
        <f t="shared" si="57"/>
        <v>4</v>
      </c>
      <c r="D187" s="468">
        <f t="shared" si="54"/>
        <v>0</v>
      </c>
      <c r="E187" s="461">
        <f t="shared" si="54"/>
        <v>1</v>
      </c>
      <c r="F187" s="468">
        <f t="shared" si="54"/>
        <v>1</v>
      </c>
      <c r="G187" s="461">
        <f t="shared" si="54"/>
        <v>0</v>
      </c>
      <c r="H187" s="468">
        <f t="shared" si="54"/>
        <v>10</v>
      </c>
      <c r="I187" s="461">
        <f t="shared" si="54"/>
        <v>0</v>
      </c>
      <c r="J187" s="468">
        <f t="shared" si="54"/>
        <v>1</v>
      </c>
      <c r="K187" s="461">
        <f t="shared" si="54"/>
        <v>0</v>
      </c>
      <c r="L187" s="468">
        <f t="shared" si="54"/>
        <v>1</v>
      </c>
      <c r="M187" s="461">
        <f t="shared" si="54"/>
        <v>0</v>
      </c>
      <c r="N187" s="468">
        <f t="shared" si="54"/>
        <v>0</v>
      </c>
      <c r="O187" s="461">
        <f t="shared" si="54"/>
        <v>0</v>
      </c>
      <c r="P187" s="468">
        <f t="shared" si="54"/>
        <v>0</v>
      </c>
      <c r="Q187" s="275"/>
      <c r="R187" s="482"/>
      <c r="S187" s="482"/>
      <c r="T187" s="484">
        <f t="shared" si="55"/>
        <v>38</v>
      </c>
      <c r="U187" s="477">
        <f t="shared" si="55"/>
        <v>24</v>
      </c>
      <c r="V187" s="14"/>
      <c r="W187" s="461">
        <f t="shared" si="56"/>
        <v>5</v>
      </c>
      <c r="X187" s="450">
        <f t="shared" si="56"/>
        <v>13</v>
      </c>
      <c r="Y187" s="457">
        <f t="shared" si="56"/>
        <v>18</v>
      </c>
    </row>
    <row r="188" spans="2:16149" hidden="1" x14ac:dyDescent="0.2">
      <c r="B188" s="443" t="s">
        <v>39</v>
      </c>
      <c r="C188" s="461">
        <f t="shared" si="57"/>
        <v>4</v>
      </c>
      <c r="D188" s="468">
        <f t="shared" si="54"/>
        <v>1</v>
      </c>
      <c r="E188" s="461">
        <f t="shared" si="54"/>
        <v>1</v>
      </c>
      <c r="F188" s="468">
        <f t="shared" si="54"/>
        <v>1</v>
      </c>
      <c r="G188" s="461">
        <f t="shared" si="54"/>
        <v>0</v>
      </c>
      <c r="H188" s="468">
        <f t="shared" si="54"/>
        <v>10</v>
      </c>
      <c r="I188" s="461">
        <f t="shared" si="54"/>
        <v>0</v>
      </c>
      <c r="J188" s="468">
        <f t="shared" si="54"/>
        <v>2</v>
      </c>
      <c r="K188" s="461">
        <f t="shared" si="54"/>
        <v>0</v>
      </c>
      <c r="L188" s="468">
        <f t="shared" si="54"/>
        <v>1</v>
      </c>
      <c r="M188" s="461">
        <f t="shared" si="54"/>
        <v>0</v>
      </c>
      <c r="N188" s="468">
        <f t="shared" si="54"/>
        <v>0</v>
      </c>
      <c r="O188" s="461">
        <f t="shared" si="54"/>
        <v>0</v>
      </c>
      <c r="P188" s="468">
        <f t="shared" si="54"/>
        <v>0</v>
      </c>
      <c r="Q188" s="275"/>
      <c r="R188" s="482"/>
      <c r="S188" s="482"/>
      <c r="T188" s="484">
        <f t="shared" si="55"/>
        <v>40</v>
      </c>
      <c r="U188" s="477">
        <f t="shared" si="55"/>
        <v>24</v>
      </c>
      <c r="V188" s="14"/>
      <c r="W188" s="461">
        <f t="shared" si="56"/>
        <v>5</v>
      </c>
      <c r="X188" s="450">
        <f t="shared" si="56"/>
        <v>15</v>
      </c>
      <c r="Y188" s="457">
        <f t="shared" si="56"/>
        <v>20</v>
      </c>
    </row>
    <row r="189" spans="2:16149" ht="13.5" hidden="1" thickBot="1" x14ac:dyDescent="0.25">
      <c r="B189" s="446" t="s">
        <v>40</v>
      </c>
      <c r="C189" s="464">
        <f t="shared" si="57"/>
        <v>4</v>
      </c>
      <c r="D189" s="471">
        <f t="shared" si="54"/>
        <v>1</v>
      </c>
      <c r="E189" s="464">
        <f t="shared" si="54"/>
        <v>1</v>
      </c>
      <c r="F189" s="471">
        <f t="shared" si="54"/>
        <v>1</v>
      </c>
      <c r="G189" s="464">
        <f t="shared" si="54"/>
        <v>0</v>
      </c>
      <c r="H189" s="471">
        <f t="shared" si="54"/>
        <v>10</v>
      </c>
      <c r="I189" s="464">
        <f t="shared" si="54"/>
        <v>0</v>
      </c>
      <c r="J189" s="471">
        <f t="shared" si="54"/>
        <v>4</v>
      </c>
      <c r="K189" s="464">
        <f t="shared" si="54"/>
        <v>0</v>
      </c>
      <c r="L189" s="471">
        <f t="shared" si="54"/>
        <v>1</v>
      </c>
      <c r="M189" s="464">
        <f t="shared" si="54"/>
        <v>0</v>
      </c>
      <c r="N189" s="471">
        <f t="shared" si="54"/>
        <v>0</v>
      </c>
      <c r="O189" s="464">
        <f t="shared" si="54"/>
        <v>0</v>
      </c>
      <c r="P189" s="471">
        <f t="shared" si="54"/>
        <v>0</v>
      </c>
      <c r="Q189" s="275"/>
      <c r="R189" s="482"/>
      <c r="S189" s="482"/>
      <c r="T189" s="487">
        <f t="shared" si="55"/>
        <v>43</v>
      </c>
      <c r="U189" s="481">
        <f t="shared" si="55"/>
        <v>24</v>
      </c>
      <c r="V189" s="14"/>
      <c r="W189" s="464">
        <f t="shared" si="56"/>
        <v>5</v>
      </c>
      <c r="X189" s="465">
        <f t="shared" si="56"/>
        <v>17</v>
      </c>
      <c r="Y189" s="460">
        <f t="shared" si="56"/>
        <v>22</v>
      </c>
    </row>
    <row r="190" spans="2:16149" hidden="1" x14ac:dyDescent="0.2"/>
  </sheetData>
  <mergeCells count="85">
    <mergeCell ref="B2:M2"/>
    <mergeCell ref="N2:O2"/>
    <mergeCell ref="C6:E6"/>
    <mergeCell ref="F6:H6"/>
    <mergeCell ref="I6:K6"/>
    <mergeCell ref="L6:N6"/>
    <mergeCell ref="O6:Q6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T38:V38"/>
    <mergeCell ref="T20:V20"/>
    <mergeCell ref="T24:Y24"/>
    <mergeCell ref="T25:V25"/>
    <mergeCell ref="T26:V26"/>
    <mergeCell ref="T27:V27"/>
    <mergeCell ref="T28:V28"/>
    <mergeCell ref="T29:V29"/>
    <mergeCell ref="T30:V30"/>
    <mergeCell ref="T35:Y35"/>
    <mergeCell ref="T36:V36"/>
    <mergeCell ref="T37:V37"/>
    <mergeCell ref="T39:V39"/>
    <mergeCell ref="T40:V40"/>
    <mergeCell ref="J41:K41"/>
    <mergeCell ref="T41:V41"/>
    <mergeCell ref="C43:D43"/>
    <mergeCell ref="E43:F43"/>
    <mergeCell ref="G43:H43"/>
    <mergeCell ref="I43:J43"/>
    <mergeCell ref="K43:L43"/>
    <mergeCell ref="M43:N43"/>
    <mergeCell ref="O43:P43"/>
    <mergeCell ref="R43:U4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V73:V74"/>
    <mergeCell ref="W73:Y73"/>
    <mergeCell ref="C103:D103"/>
    <mergeCell ref="E103:F103"/>
    <mergeCell ref="G103:H103"/>
    <mergeCell ref="I103:J103"/>
    <mergeCell ref="K103:L103"/>
    <mergeCell ref="C133:D133"/>
    <mergeCell ref="E133:F133"/>
    <mergeCell ref="G133:H133"/>
    <mergeCell ref="I133:J133"/>
    <mergeCell ref="K133:L133"/>
    <mergeCell ref="M163:N163"/>
    <mergeCell ref="O103:P103"/>
    <mergeCell ref="Q103:R103"/>
    <mergeCell ref="S103:T103"/>
    <mergeCell ref="W103:Y103"/>
    <mergeCell ref="M133:N133"/>
    <mergeCell ref="O163:P163"/>
    <mergeCell ref="T163:U163"/>
    <mergeCell ref="V163:V164"/>
    <mergeCell ref="W163:Y163"/>
    <mergeCell ref="O133:P133"/>
    <mergeCell ref="Q133:R133"/>
    <mergeCell ref="T133:U133"/>
    <mergeCell ref="W133:Y133"/>
    <mergeCell ref="M103:N103"/>
    <mergeCell ref="C163:D163"/>
    <mergeCell ref="E163:F163"/>
    <mergeCell ref="G163:H163"/>
    <mergeCell ref="I163:J163"/>
    <mergeCell ref="K163:L163"/>
  </mergeCells>
  <conditionalFormatting sqref="C8:Q21 C165:Y177 C75:Y87 C105:Y117 C135:Y147 C45:Y57">
    <cfRule type="expression" dxfId="67" priority="17">
      <formula>IF(C8=0,1,0)</formula>
    </cfRule>
  </conditionalFormatting>
  <conditionalFormatting sqref="E8:E19 H8:H19 K8:K19 N8:N19 C20:P21 Q8:Q21 Y75:Y87 Y105:Y117 Y135:Y147 Y165:Y177 C177:X177 C117:X117 C147:X147 C87:X87 C57:X57 Y45:Y57">
    <cfRule type="expression" dxfId="66" priority="16">
      <formula>IF(C8=0,1,0)</formula>
    </cfRule>
  </conditionalFormatting>
  <conditionalFormatting sqref="Q58:Q69 V58:V69">
    <cfRule type="expression" dxfId="65" priority="14">
      <formula>IF(Q58=0,1,0)</formula>
    </cfRule>
  </conditionalFormatting>
  <conditionalFormatting sqref="Q58:Q69 V58:V69">
    <cfRule type="expression" dxfId="64" priority="15">
      <formula>IF(Q58=0,1,0)</formula>
    </cfRule>
  </conditionalFormatting>
  <conditionalFormatting sqref="Q178:Q189 V178:V189">
    <cfRule type="expression" dxfId="63" priority="10">
      <formula>IF(Q178=0,1,0)</formula>
    </cfRule>
  </conditionalFormatting>
  <conditionalFormatting sqref="V148:V159">
    <cfRule type="expression" dxfId="62" priority="13">
      <formula>IF(V148=0,1,0)</formula>
    </cfRule>
  </conditionalFormatting>
  <conditionalFormatting sqref="V148:V159">
    <cfRule type="expression" dxfId="61" priority="12">
      <formula>IF(V148=0,1,0)</formula>
    </cfRule>
  </conditionalFormatting>
  <conditionalFormatting sqref="Q178:Q189 V178:V189">
    <cfRule type="expression" dxfId="60" priority="11">
      <formula>IF(Q178=0,1,0)</formula>
    </cfRule>
  </conditionalFormatting>
  <conditionalFormatting sqref="R20">
    <cfRule type="expression" dxfId="59" priority="9">
      <formula>IF(R20=0,1,0)</formula>
    </cfRule>
  </conditionalFormatting>
  <conditionalFormatting sqref="R20">
    <cfRule type="expression" dxfId="58" priority="8">
      <formula>IF(R20=0,1,0)</formula>
    </cfRule>
  </conditionalFormatting>
  <conditionalFormatting sqref="W39:X39 W41:X41 Y36:Y41">
    <cfRule type="expression" dxfId="57" priority="4">
      <formula>IF(W36=0,1,0)</formula>
    </cfRule>
  </conditionalFormatting>
  <conditionalFormatting sqref="W36:Y41">
    <cfRule type="expression" dxfId="56" priority="5">
      <formula>IF(W36=0,1,0)</formula>
    </cfRule>
  </conditionalFormatting>
  <conditionalFormatting sqref="W30:X30 Y26:Y30">
    <cfRule type="expression" dxfId="55" priority="2">
      <formula>IF(W26=0,1,0)</formula>
    </cfRule>
  </conditionalFormatting>
  <conditionalFormatting sqref="W26:Y30">
    <cfRule type="expression" dxfId="54" priority="3">
      <formula>IF(W26=0,1,0)</formula>
    </cfRule>
  </conditionalFormatting>
  <conditionalFormatting sqref="W8:Y12">
    <cfRule type="expression" dxfId="53" priority="7">
      <formula>IF(W8=0,1,0)</formula>
    </cfRule>
  </conditionalFormatting>
  <conditionalFormatting sqref="W12:X12 Y8:Y12 Y16:Y19 Y21">
    <cfRule type="expression" dxfId="52" priority="6">
      <formula>IF(W8=0,1,0)</formula>
    </cfRule>
  </conditionalFormatting>
  <conditionalFormatting sqref="Y20">
    <cfRule type="expression" dxfId="51" priority="1">
      <formula>IF(Y20=0,1,0)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zoomScale="50" zoomScaleNormal="50" zoomScalePageLayoutView="50" workbookViewId="0">
      <pane xSplit="2" topLeftCell="C1" activePane="topRight" state="frozen"/>
      <selection pane="topRight" activeCell="S32" sqref="S32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1:25" ht="15" customHeight="1" thickBot="1" x14ac:dyDescent="0.25">
      <c r="A1" s="1" t="s">
        <v>110</v>
      </c>
    </row>
    <row r="2" spans="1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40999</v>
      </c>
      <c r="O2" s="1178"/>
      <c r="P2" s="101" t="s">
        <v>20</v>
      </c>
      <c r="Q2" s="102" t="s">
        <v>21</v>
      </c>
      <c r="R2" s="490">
        <f>WEEKNUM(N2,2)</f>
        <v>14</v>
      </c>
      <c r="S2" s="211" t="s">
        <v>81</v>
      </c>
      <c r="U2" s="500">
        <f>YEAR(N2)-1</f>
        <v>2011</v>
      </c>
      <c r="V2" s="488" t="s">
        <v>83</v>
      </c>
      <c r="W2" s="489">
        <f>U2+1</f>
        <v>2012</v>
      </c>
    </row>
    <row r="3" spans="1:25" ht="15" customHeight="1" x14ac:dyDescent="0.2"/>
    <row r="4" spans="1:25" ht="15" customHeight="1" x14ac:dyDescent="0.2"/>
    <row r="5" spans="1:25" ht="15" customHeight="1" thickBot="1" x14ac:dyDescent="0.25"/>
    <row r="6" spans="1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1:25" ht="30" customHeight="1" thickBot="1" x14ac:dyDescent="0.25">
      <c r="B7" s="657" t="str">
        <f>T7</f>
        <v>2011  ~  2012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2011  ~  2012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1:25" ht="15" customHeight="1" x14ac:dyDescent="0.2">
      <c r="B8" s="63" t="s">
        <v>30</v>
      </c>
      <c r="C8" s="172">
        <f>W45</f>
        <v>0</v>
      </c>
      <c r="D8" s="173">
        <f t="shared" ref="D8:E20" si="0">X45</f>
        <v>2</v>
      </c>
      <c r="E8" s="68">
        <f t="shared" si="0"/>
        <v>2</v>
      </c>
      <c r="F8" s="180">
        <f>W105</f>
        <v>0</v>
      </c>
      <c r="G8" s="173">
        <f t="shared" ref="G8:H20" si="1">X105</f>
        <v>1</v>
      </c>
      <c r="H8" s="68">
        <f t="shared" si="1"/>
        <v>1</v>
      </c>
      <c r="I8" s="172">
        <f>W135</f>
        <v>0</v>
      </c>
      <c r="J8" s="206">
        <f t="shared" ref="J8:K20" si="2">X135</f>
        <v>2</v>
      </c>
      <c r="K8" s="68">
        <f t="shared" si="2"/>
        <v>2</v>
      </c>
      <c r="L8" s="222">
        <f>W165</f>
        <v>0</v>
      </c>
      <c r="M8" s="223">
        <f t="shared" ref="M8:N20" si="3">X165</f>
        <v>0</v>
      </c>
      <c r="N8" s="68">
        <f t="shared" si="3"/>
        <v>0</v>
      </c>
      <c r="O8" s="172">
        <f t="shared" ref="O8:Q20" si="4">C8+F8+I8+L8</f>
        <v>0</v>
      </c>
      <c r="P8" s="173">
        <f t="shared" si="4"/>
        <v>5</v>
      </c>
      <c r="Q8" s="68">
        <f t="shared" si="4"/>
        <v>5</v>
      </c>
      <c r="R8" s="599">
        <v>1</v>
      </c>
      <c r="T8" s="1156" t="s">
        <v>73</v>
      </c>
      <c r="U8" s="1157"/>
      <c r="V8" s="1158"/>
      <c r="W8" s="189">
        <f>C20</f>
        <v>5</v>
      </c>
      <c r="X8" s="190">
        <f>D20</f>
        <v>18</v>
      </c>
      <c r="Y8" s="104">
        <f>E20</f>
        <v>23</v>
      </c>
    </row>
    <row r="9" spans="1:25" ht="15" customHeight="1" x14ac:dyDescent="0.2">
      <c r="B9" s="63" t="s">
        <v>31</v>
      </c>
      <c r="C9" s="174">
        <f t="shared" ref="C9:C20" si="5">W46</f>
        <v>1</v>
      </c>
      <c r="D9" s="175">
        <f t="shared" si="0"/>
        <v>0</v>
      </c>
      <c r="E9" s="69">
        <f t="shared" si="0"/>
        <v>1</v>
      </c>
      <c r="F9" s="181">
        <f t="shared" ref="F9:F20" si="6">W106</f>
        <v>0</v>
      </c>
      <c r="G9" s="175">
        <f t="shared" si="1"/>
        <v>0</v>
      </c>
      <c r="H9" s="69">
        <f t="shared" si="1"/>
        <v>0</v>
      </c>
      <c r="I9" s="174">
        <f t="shared" ref="I9:I20" si="7">W136</f>
        <v>0</v>
      </c>
      <c r="J9" s="207">
        <f t="shared" si="2"/>
        <v>3</v>
      </c>
      <c r="K9" s="69">
        <f t="shared" si="2"/>
        <v>3</v>
      </c>
      <c r="L9" s="221">
        <f t="shared" ref="L9:L20" si="8">W166</f>
        <v>0</v>
      </c>
      <c r="M9" s="224">
        <f t="shared" si="3"/>
        <v>0</v>
      </c>
      <c r="N9" s="69">
        <f t="shared" si="3"/>
        <v>0</v>
      </c>
      <c r="O9" s="174">
        <f t="shared" si="4"/>
        <v>1</v>
      </c>
      <c r="P9" s="175">
        <f t="shared" si="4"/>
        <v>3</v>
      </c>
      <c r="Q9" s="69">
        <f t="shared" si="4"/>
        <v>4</v>
      </c>
      <c r="R9" s="599"/>
      <c r="T9" s="1133" t="s">
        <v>75</v>
      </c>
      <c r="U9" s="1134"/>
      <c r="V9" s="1135"/>
      <c r="W9" s="191">
        <f>F20</f>
        <v>10</v>
      </c>
      <c r="X9" s="192">
        <f>G20</f>
        <v>12</v>
      </c>
      <c r="Y9" s="105">
        <f>H20</f>
        <v>22</v>
      </c>
    </row>
    <row r="10" spans="1:25" ht="15" customHeight="1" x14ac:dyDescent="0.2">
      <c r="B10" s="63" t="s">
        <v>58</v>
      </c>
      <c r="C10" s="174">
        <f t="shared" si="5"/>
        <v>1</v>
      </c>
      <c r="D10" s="175">
        <f t="shared" si="0"/>
        <v>2</v>
      </c>
      <c r="E10" s="69">
        <f t="shared" si="0"/>
        <v>3</v>
      </c>
      <c r="F10" s="181">
        <f t="shared" si="6"/>
        <v>2</v>
      </c>
      <c r="G10" s="175">
        <f t="shared" si="1"/>
        <v>0</v>
      </c>
      <c r="H10" s="69">
        <f t="shared" si="1"/>
        <v>2</v>
      </c>
      <c r="I10" s="174">
        <f t="shared" si="7"/>
        <v>0</v>
      </c>
      <c r="J10" s="207">
        <f t="shared" si="2"/>
        <v>1</v>
      </c>
      <c r="K10" s="69">
        <f t="shared" si="2"/>
        <v>1</v>
      </c>
      <c r="L10" s="221">
        <f t="shared" si="8"/>
        <v>7</v>
      </c>
      <c r="M10" s="224">
        <f t="shared" si="3"/>
        <v>0</v>
      </c>
      <c r="N10" s="69">
        <f t="shared" si="3"/>
        <v>7</v>
      </c>
      <c r="O10" s="174">
        <f t="shared" si="4"/>
        <v>10</v>
      </c>
      <c r="P10" s="175">
        <f t="shared" si="4"/>
        <v>3</v>
      </c>
      <c r="Q10" s="69">
        <f t="shared" si="4"/>
        <v>13</v>
      </c>
      <c r="R10" s="599"/>
      <c r="T10" s="1120" t="s">
        <v>41</v>
      </c>
      <c r="U10" s="1121"/>
      <c r="V10" s="1122"/>
      <c r="W10" s="191">
        <f>I20</f>
        <v>8</v>
      </c>
      <c r="X10" s="192">
        <f>J20</f>
        <v>16</v>
      </c>
      <c r="Y10" s="105">
        <f>K20</f>
        <v>24</v>
      </c>
    </row>
    <row r="11" spans="1:25" ht="15" customHeight="1" thickBot="1" x14ac:dyDescent="0.25">
      <c r="B11" s="64" t="s">
        <v>32</v>
      </c>
      <c r="C11" s="176">
        <f t="shared" si="5"/>
        <v>0</v>
      </c>
      <c r="D11" s="177">
        <f t="shared" si="0"/>
        <v>1</v>
      </c>
      <c r="E11" s="70">
        <f t="shared" si="0"/>
        <v>1</v>
      </c>
      <c r="F11" s="182">
        <f t="shared" si="6"/>
        <v>1</v>
      </c>
      <c r="G11" s="177">
        <f t="shared" si="1"/>
        <v>0</v>
      </c>
      <c r="H11" s="70">
        <f t="shared" si="1"/>
        <v>1</v>
      </c>
      <c r="I11" s="176">
        <f t="shared" si="7"/>
        <v>1</v>
      </c>
      <c r="J11" s="208">
        <f t="shared" si="2"/>
        <v>0</v>
      </c>
      <c r="K11" s="70">
        <f t="shared" si="2"/>
        <v>1</v>
      </c>
      <c r="L11" s="220">
        <f t="shared" si="8"/>
        <v>0</v>
      </c>
      <c r="M11" s="225">
        <f t="shared" si="3"/>
        <v>3</v>
      </c>
      <c r="N11" s="70">
        <f t="shared" si="3"/>
        <v>3</v>
      </c>
      <c r="O11" s="176">
        <f t="shared" si="4"/>
        <v>2</v>
      </c>
      <c r="P11" s="177">
        <f t="shared" si="4"/>
        <v>4</v>
      </c>
      <c r="Q11" s="70">
        <f t="shared" si="4"/>
        <v>6</v>
      </c>
      <c r="R11" s="600"/>
      <c r="T11" s="1123" t="s">
        <v>68</v>
      </c>
      <c r="U11" s="1124"/>
      <c r="V11" s="1125"/>
      <c r="W11" s="193">
        <f>L20</f>
        <v>14</v>
      </c>
      <c r="X11" s="194">
        <f>M20</f>
        <v>13</v>
      </c>
      <c r="Y11" s="106">
        <f>N20</f>
        <v>27</v>
      </c>
    </row>
    <row r="12" spans="1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0</v>
      </c>
      <c r="G12" s="175">
        <f t="shared" si="1"/>
        <v>0</v>
      </c>
      <c r="H12" s="69">
        <f t="shared" si="1"/>
        <v>0</v>
      </c>
      <c r="I12" s="174">
        <f t="shared" si="7"/>
        <v>0</v>
      </c>
      <c r="J12" s="207">
        <f t="shared" si="2"/>
        <v>2</v>
      </c>
      <c r="K12" s="69">
        <f t="shared" si="2"/>
        <v>2</v>
      </c>
      <c r="L12" s="221">
        <f t="shared" si="8"/>
        <v>0</v>
      </c>
      <c r="M12" s="224">
        <f t="shared" si="3"/>
        <v>3</v>
      </c>
      <c r="N12" s="69">
        <f t="shared" si="3"/>
        <v>3</v>
      </c>
      <c r="O12" s="174">
        <f t="shared" si="4"/>
        <v>0</v>
      </c>
      <c r="P12" s="175">
        <f t="shared" si="4"/>
        <v>5</v>
      </c>
      <c r="Q12" s="69">
        <f t="shared" si="4"/>
        <v>5</v>
      </c>
      <c r="R12" s="599"/>
      <c r="T12" s="1150" t="s">
        <v>78</v>
      </c>
      <c r="U12" s="1151"/>
      <c r="V12" s="1152"/>
      <c r="W12" s="107">
        <f>SUM(W8:W11)</f>
        <v>37</v>
      </c>
      <c r="X12" s="103">
        <f>SUM(X8:X11)</f>
        <v>59</v>
      </c>
      <c r="Y12" s="123">
        <f>SUM(Y8:Y11)</f>
        <v>96</v>
      </c>
    </row>
    <row r="13" spans="1:25" ht="15" customHeight="1" thickBot="1" x14ac:dyDescent="0.25">
      <c r="B13" s="65" t="s">
        <v>34</v>
      </c>
      <c r="C13" s="178">
        <f t="shared" si="5"/>
        <v>1</v>
      </c>
      <c r="D13" s="179">
        <f t="shared" si="0"/>
        <v>3</v>
      </c>
      <c r="E13" s="71">
        <f t="shared" si="0"/>
        <v>4</v>
      </c>
      <c r="F13" s="183">
        <f t="shared" si="6"/>
        <v>0</v>
      </c>
      <c r="G13" s="179">
        <f t="shared" si="1"/>
        <v>1</v>
      </c>
      <c r="H13" s="71">
        <f t="shared" si="1"/>
        <v>1</v>
      </c>
      <c r="I13" s="178">
        <f t="shared" si="7"/>
        <v>3</v>
      </c>
      <c r="J13" s="209">
        <f t="shared" si="2"/>
        <v>0</v>
      </c>
      <c r="K13" s="71">
        <f t="shared" si="2"/>
        <v>3</v>
      </c>
      <c r="L13" s="226">
        <f t="shared" si="8"/>
        <v>0</v>
      </c>
      <c r="M13" s="227">
        <f t="shared" si="3"/>
        <v>1</v>
      </c>
      <c r="N13" s="71">
        <f t="shared" si="3"/>
        <v>1</v>
      </c>
      <c r="O13" s="178">
        <f t="shared" si="4"/>
        <v>4</v>
      </c>
      <c r="P13" s="179">
        <f t="shared" si="4"/>
        <v>5</v>
      </c>
      <c r="Q13" s="71">
        <f t="shared" si="4"/>
        <v>9</v>
      </c>
      <c r="R13" s="601"/>
      <c r="U13" s="1"/>
      <c r="V13" s="1"/>
    </row>
    <row r="14" spans="1:25" ht="15" customHeight="1" x14ac:dyDescent="0.2">
      <c r="B14" s="63" t="s">
        <v>35</v>
      </c>
      <c r="C14" s="174">
        <f t="shared" si="5"/>
        <v>0</v>
      </c>
      <c r="D14" s="175">
        <f t="shared" si="0"/>
        <v>1</v>
      </c>
      <c r="E14" s="69">
        <f t="shared" si="0"/>
        <v>1</v>
      </c>
      <c r="F14" s="181">
        <f t="shared" si="6"/>
        <v>2</v>
      </c>
      <c r="G14" s="175">
        <f t="shared" si="1"/>
        <v>1</v>
      </c>
      <c r="H14" s="69">
        <f t="shared" si="1"/>
        <v>3</v>
      </c>
      <c r="I14" s="174">
        <f t="shared" si="7"/>
        <v>2</v>
      </c>
      <c r="J14" s="207">
        <f t="shared" si="2"/>
        <v>0</v>
      </c>
      <c r="K14" s="69">
        <f t="shared" si="2"/>
        <v>2</v>
      </c>
      <c r="L14" s="221">
        <f t="shared" si="8"/>
        <v>4</v>
      </c>
      <c r="M14" s="224">
        <f t="shared" si="3"/>
        <v>0</v>
      </c>
      <c r="N14" s="69">
        <f t="shared" si="3"/>
        <v>4</v>
      </c>
      <c r="O14" s="174">
        <f t="shared" si="4"/>
        <v>8</v>
      </c>
      <c r="P14" s="175">
        <f t="shared" si="4"/>
        <v>2</v>
      </c>
      <c r="Q14" s="69">
        <f t="shared" si="4"/>
        <v>10</v>
      </c>
      <c r="R14" s="600">
        <v>1</v>
      </c>
      <c r="T14" s="1166" t="s">
        <v>79</v>
      </c>
      <c r="U14" s="1167"/>
      <c r="V14" s="1167"/>
      <c r="W14" s="1167"/>
      <c r="X14" s="1167"/>
      <c r="Y14" s="1168"/>
    </row>
    <row r="15" spans="1:25" ht="15" customHeight="1" thickBot="1" x14ac:dyDescent="0.25">
      <c r="B15" s="63" t="s">
        <v>36</v>
      </c>
      <c r="C15" s="174">
        <f t="shared" si="5"/>
        <v>1</v>
      </c>
      <c r="D15" s="175">
        <f t="shared" si="0"/>
        <v>0</v>
      </c>
      <c r="E15" s="69">
        <f t="shared" si="0"/>
        <v>1</v>
      </c>
      <c r="F15" s="181">
        <f t="shared" si="6"/>
        <v>2</v>
      </c>
      <c r="G15" s="175">
        <f t="shared" si="1"/>
        <v>1</v>
      </c>
      <c r="H15" s="69">
        <f t="shared" si="1"/>
        <v>3</v>
      </c>
      <c r="I15" s="174">
        <f t="shared" si="7"/>
        <v>1</v>
      </c>
      <c r="J15" s="207">
        <f t="shared" si="2"/>
        <v>1</v>
      </c>
      <c r="K15" s="69">
        <f t="shared" si="2"/>
        <v>2</v>
      </c>
      <c r="L15" s="221">
        <f t="shared" si="8"/>
        <v>1</v>
      </c>
      <c r="M15" s="224">
        <f t="shared" si="3"/>
        <v>0</v>
      </c>
      <c r="N15" s="69">
        <f t="shared" si="3"/>
        <v>1</v>
      </c>
      <c r="O15" s="174">
        <f t="shared" si="4"/>
        <v>5</v>
      </c>
      <c r="P15" s="175">
        <f t="shared" si="4"/>
        <v>2</v>
      </c>
      <c r="Q15" s="69">
        <f t="shared" si="4"/>
        <v>7</v>
      </c>
      <c r="R15" s="599"/>
      <c r="T15" s="1169"/>
      <c r="U15" s="1170"/>
      <c r="V15" s="1170"/>
      <c r="W15" s="1170"/>
      <c r="X15" s="1170"/>
      <c r="Y15" s="1171"/>
    </row>
    <row r="16" spans="1:25" ht="15" customHeight="1" x14ac:dyDescent="0.2">
      <c r="B16" s="63" t="s">
        <v>37</v>
      </c>
      <c r="C16" s="174">
        <f t="shared" si="5"/>
        <v>0</v>
      </c>
      <c r="D16" s="175">
        <f t="shared" si="0"/>
        <v>0</v>
      </c>
      <c r="E16" s="69">
        <f t="shared" si="0"/>
        <v>0</v>
      </c>
      <c r="F16" s="181">
        <f t="shared" si="6"/>
        <v>1</v>
      </c>
      <c r="G16" s="175">
        <f t="shared" si="1"/>
        <v>0</v>
      </c>
      <c r="H16" s="69">
        <f t="shared" si="1"/>
        <v>1</v>
      </c>
      <c r="I16" s="174">
        <f t="shared" si="7"/>
        <v>0</v>
      </c>
      <c r="J16" s="207">
        <f t="shared" si="2"/>
        <v>2</v>
      </c>
      <c r="K16" s="69">
        <f t="shared" si="2"/>
        <v>2</v>
      </c>
      <c r="L16" s="221">
        <f t="shared" si="8"/>
        <v>0</v>
      </c>
      <c r="M16" s="224">
        <f t="shared" si="3"/>
        <v>0</v>
      </c>
      <c r="N16" s="69">
        <f t="shared" si="3"/>
        <v>0</v>
      </c>
      <c r="O16" s="178">
        <f t="shared" si="4"/>
        <v>1</v>
      </c>
      <c r="P16" s="179">
        <f t="shared" si="4"/>
        <v>2</v>
      </c>
      <c r="Q16" s="71">
        <f t="shared" si="4"/>
        <v>3</v>
      </c>
      <c r="R16" s="601"/>
      <c r="T16" s="1172" t="str">
        <f>CONCATENATE($U$2-1,"  ",$V$2,"  ",$W$2-1)</f>
        <v>2010  ~  2011</v>
      </c>
      <c r="U16" s="1173"/>
      <c r="V16" s="1173"/>
      <c r="W16" s="498"/>
      <c r="X16" s="499"/>
      <c r="Y16" s="214">
        <f>SUM(W16:X16)</f>
        <v>0</v>
      </c>
    </row>
    <row r="17" spans="2:25" ht="15" customHeight="1" x14ac:dyDescent="0.2">
      <c r="B17" s="64" t="s">
        <v>38</v>
      </c>
      <c r="C17" s="176">
        <f t="shared" si="5"/>
        <v>1</v>
      </c>
      <c r="D17" s="177">
        <f t="shared" si="0"/>
        <v>5</v>
      </c>
      <c r="E17" s="70">
        <f t="shared" si="0"/>
        <v>6</v>
      </c>
      <c r="F17" s="182">
        <f t="shared" si="6"/>
        <v>1</v>
      </c>
      <c r="G17" s="177">
        <f t="shared" si="1"/>
        <v>6</v>
      </c>
      <c r="H17" s="70">
        <f t="shared" si="1"/>
        <v>7</v>
      </c>
      <c r="I17" s="176">
        <f t="shared" si="7"/>
        <v>0</v>
      </c>
      <c r="J17" s="208">
        <f t="shared" si="2"/>
        <v>2</v>
      </c>
      <c r="K17" s="70">
        <f t="shared" si="2"/>
        <v>2</v>
      </c>
      <c r="L17" s="220">
        <f t="shared" si="8"/>
        <v>0</v>
      </c>
      <c r="M17" s="225">
        <f t="shared" si="3"/>
        <v>4</v>
      </c>
      <c r="N17" s="70">
        <f t="shared" si="3"/>
        <v>4</v>
      </c>
      <c r="O17" s="174">
        <f t="shared" si="4"/>
        <v>2</v>
      </c>
      <c r="P17" s="175">
        <f t="shared" si="4"/>
        <v>17</v>
      </c>
      <c r="Q17" s="69">
        <f t="shared" si="4"/>
        <v>19</v>
      </c>
      <c r="R17" s="599"/>
      <c r="T17" s="1174" t="str">
        <f>CONCATENATE($U$2-2,"  ",$V$2,"  ",$W$2-2)</f>
        <v>2009  ~  2010</v>
      </c>
      <c r="U17" s="1175"/>
      <c r="V17" s="1175"/>
      <c r="W17" s="494"/>
      <c r="X17" s="495"/>
      <c r="Y17" s="212">
        <f>SUM(W17:X17)</f>
        <v>0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1</v>
      </c>
      <c r="G18" s="175">
        <f t="shared" si="1"/>
        <v>1</v>
      </c>
      <c r="H18" s="69">
        <f t="shared" si="1"/>
        <v>2</v>
      </c>
      <c r="I18" s="174">
        <f t="shared" si="7"/>
        <v>0</v>
      </c>
      <c r="J18" s="207">
        <f t="shared" si="2"/>
        <v>1</v>
      </c>
      <c r="K18" s="69">
        <f t="shared" si="2"/>
        <v>1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1</v>
      </c>
      <c r="P18" s="175">
        <f t="shared" si="4"/>
        <v>2</v>
      </c>
      <c r="Q18" s="69">
        <f t="shared" si="4"/>
        <v>3</v>
      </c>
      <c r="R18" s="599"/>
      <c r="T18" s="1174" t="str">
        <f>CONCATENATE($U$2-3,"  ",$V$2,"  ",$W$2-3)</f>
        <v>2008  ~  2009</v>
      </c>
      <c r="U18" s="1175"/>
      <c r="V18" s="1175"/>
      <c r="W18" s="494"/>
      <c r="X18" s="495"/>
      <c r="Y18" s="212">
        <f>SUM(W18:X18)</f>
        <v>0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4</v>
      </c>
      <c r="E19" s="69">
        <f t="shared" si="0"/>
        <v>4</v>
      </c>
      <c r="F19" s="181">
        <f t="shared" si="6"/>
        <v>0</v>
      </c>
      <c r="G19" s="175">
        <f t="shared" si="1"/>
        <v>1</v>
      </c>
      <c r="H19" s="69">
        <f t="shared" si="1"/>
        <v>1</v>
      </c>
      <c r="I19" s="199">
        <f t="shared" si="7"/>
        <v>1</v>
      </c>
      <c r="J19" s="210">
        <f t="shared" si="2"/>
        <v>2</v>
      </c>
      <c r="K19" s="69">
        <f t="shared" si="2"/>
        <v>3</v>
      </c>
      <c r="L19" s="221">
        <f t="shared" si="8"/>
        <v>2</v>
      </c>
      <c r="M19" s="224">
        <f t="shared" si="3"/>
        <v>2</v>
      </c>
      <c r="N19" s="69">
        <f t="shared" si="3"/>
        <v>4</v>
      </c>
      <c r="O19" s="174">
        <f t="shared" si="4"/>
        <v>3</v>
      </c>
      <c r="P19" s="175">
        <f t="shared" si="4"/>
        <v>9</v>
      </c>
      <c r="Q19" s="69">
        <f t="shared" si="4"/>
        <v>12</v>
      </c>
      <c r="R19" s="599"/>
      <c r="T19" s="1159" t="str">
        <f>CONCATENATE($U$2-4,"  ",$V$2,"  ",$W$2-4)</f>
        <v>2007  ~  2008</v>
      </c>
      <c r="U19" s="1160"/>
      <c r="V19" s="1160"/>
      <c r="W19" s="496"/>
      <c r="X19" s="497"/>
      <c r="Y19" s="213">
        <f>SUM(W19:X19)</f>
        <v>0</v>
      </c>
    </row>
    <row r="20" spans="2:25" ht="15" customHeight="1" thickBot="1" x14ac:dyDescent="0.25">
      <c r="B20" s="78" t="s">
        <v>29</v>
      </c>
      <c r="C20" s="55">
        <f t="shared" si="5"/>
        <v>5</v>
      </c>
      <c r="D20" s="61">
        <f t="shared" si="0"/>
        <v>18</v>
      </c>
      <c r="E20" s="57">
        <f t="shared" si="0"/>
        <v>23</v>
      </c>
      <c r="F20" s="79">
        <f t="shared" si="6"/>
        <v>10</v>
      </c>
      <c r="G20" s="61">
        <f t="shared" si="1"/>
        <v>12</v>
      </c>
      <c r="H20" s="57">
        <f t="shared" si="1"/>
        <v>22</v>
      </c>
      <c r="I20" s="79">
        <f t="shared" si="7"/>
        <v>8</v>
      </c>
      <c r="J20" s="61">
        <f t="shared" si="2"/>
        <v>16</v>
      </c>
      <c r="K20" s="57">
        <f t="shared" si="2"/>
        <v>24</v>
      </c>
      <c r="L20" s="79">
        <f t="shared" si="8"/>
        <v>14</v>
      </c>
      <c r="M20" s="61">
        <f t="shared" si="3"/>
        <v>13</v>
      </c>
      <c r="N20" s="57">
        <f t="shared" si="3"/>
        <v>27</v>
      </c>
      <c r="O20" s="55">
        <f t="shared" si="4"/>
        <v>37</v>
      </c>
      <c r="P20" s="61">
        <f t="shared" si="4"/>
        <v>59</v>
      </c>
      <c r="Q20" s="122">
        <f t="shared" si="4"/>
        <v>96</v>
      </c>
      <c r="R20" s="647">
        <f>SUM(R8:R19)</f>
        <v>2</v>
      </c>
      <c r="T20" s="1136" t="s">
        <v>84</v>
      </c>
      <c r="U20" s="1137"/>
      <c r="V20" s="1210"/>
      <c r="W20" s="491">
        <f>SUM(W16:W19)+W12</f>
        <v>37</v>
      </c>
      <c r="X20" s="492">
        <f>SUM(X16:X19)+X12</f>
        <v>59</v>
      </c>
      <c r="Y20" s="493">
        <f>SUM(Y16:Y19)+Y12</f>
        <v>96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447">
        <f>C8</f>
        <v>0</v>
      </c>
      <c r="D22" s="449">
        <f t="shared" ref="D22:R22" si="9">D8</f>
        <v>2</v>
      </c>
      <c r="E22" s="456">
        <f t="shared" si="9"/>
        <v>2</v>
      </c>
      <c r="F22" s="455">
        <f t="shared" si="9"/>
        <v>0</v>
      </c>
      <c r="G22" s="449">
        <f t="shared" si="9"/>
        <v>1</v>
      </c>
      <c r="H22" s="456">
        <f t="shared" si="9"/>
        <v>1</v>
      </c>
      <c r="I22" s="455">
        <f t="shared" si="9"/>
        <v>0</v>
      </c>
      <c r="J22" s="449">
        <f t="shared" si="9"/>
        <v>2</v>
      </c>
      <c r="K22" s="456">
        <f t="shared" si="9"/>
        <v>2</v>
      </c>
      <c r="L22" s="455">
        <f t="shared" si="9"/>
        <v>0</v>
      </c>
      <c r="M22" s="449">
        <f t="shared" si="9"/>
        <v>0</v>
      </c>
      <c r="N22" s="456">
        <f t="shared" si="9"/>
        <v>0</v>
      </c>
      <c r="O22" s="455">
        <f t="shared" si="9"/>
        <v>0</v>
      </c>
      <c r="P22" s="449">
        <f t="shared" si="9"/>
        <v>5</v>
      </c>
      <c r="Q22" s="456">
        <f t="shared" si="9"/>
        <v>5</v>
      </c>
      <c r="R22" s="691">
        <f t="shared" si="9"/>
        <v>1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461">
        <f t="shared" ref="C23:R33" si="10">C9+C22</f>
        <v>1</v>
      </c>
      <c r="D23" s="450">
        <f t="shared" si="10"/>
        <v>2</v>
      </c>
      <c r="E23" s="457">
        <f t="shared" si="10"/>
        <v>3</v>
      </c>
      <c r="F23" s="448">
        <f t="shared" si="10"/>
        <v>0</v>
      </c>
      <c r="G23" s="450">
        <f t="shared" si="10"/>
        <v>1</v>
      </c>
      <c r="H23" s="457">
        <f t="shared" si="10"/>
        <v>1</v>
      </c>
      <c r="I23" s="448">
        <f t="shared" si="10"/>
        <v>0</v>
      </c>
      <c r="J23" s="450">
        <f t="shared" si="10"/>
        <v>5</v>
      </c>
      <c r="K23" s="457">
        <f t="shared" si="10"/>
        <v>5</v>
      </c>
      <c r="L23" s="448">
        <f t="shared" si="10"/>
        <v>0</v>
      </c>
      <c r="M23" s="450">
        <f t="shared" si="10"/>
        <v>0</v>
      </c>
      <c r="N23" s="457">
        <f t="shared" si="10"/>
        <v>0</v>
      </c>
      <c r="O23" s="448">
        <f t="shared" si="10"/>
        <v>1</v>
      </c>
      <c r="P23" s="450">
        <f t="shared" si="10"/>
        <v>8</v>
      </c>
      <c r="Q23" s="457">
        <f t="shared" si="10"/>
        <v>9</v>
      </c>
      <c r="R23" s="692">
        <f t="shared" si="10"/>
        <v>1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462">
        <f t="shared" si="10"/>
        <v>2</v>
      </c>
      <c r="D24" s="452">
        <f t="shared" si="10"/>
        <v>4</v>
      </c>
      <c r="E24" s="595">
        <f t="shared" si="10"/>
        <v>6</v>
      </c>
      <c r="F24" s="451">
        <f t="shared" si="10"/>
        <v>2</v>
      </c>
      <c r="G24" s="452">
        <f t="shared" si="10"/>
        <v>1</v>
      </c>
      <c r="H24" s="595">
        <f t="shared" si="10"/>
        <v>3</v>
      </c>
      <c r="I24" s="451">
        <f t="shared" si="10"/>
        <v>0</v>
      </c>
      <c r="J24" s="452">
        <f t="shared" si="10"/>
        <v>6</v>
      </c>
      <c r="K24" s="595">
        <f t="shared" si="10"/>
        <v>6</v>
      </c>
      <c r="L24" s="451">
        <f t="shared" si="10"/>
        <v>7</v>
      </c>
      <c r="M24" s="452">
        <f t="shared" si="10"/>
        <v>0</v>
      </c>
      <c r="N24" s="595">
        <f t="shared" si="10"/>
        <v>7</v>
      </c>
      <c r="O24" s="451">
        <f t="shared" si="10"/>
        <v>11</v>
      </c>
      <c r="P24" s="452">
        <f t="shared" si="10"/>
        <v>11</v>
      </c>
      <c r="Q24" s="595">
        <f t="shared" si="10"/>
        <v>22</v>
      </c>
      <c r="R24" s="689">
        <f t="shared" si="10"/>
        <v>1</v>
      </c>
      <c r="S24" s="482"/>
      <c r="T24" s="1161" t="s">
        <v>103</v>
      </c>
      <c r="U24" s="1162"/>
      <c r="V24" s="1162"/>
      <c r="W24" s="1139"/>
      <c r="X24" s="1139"/>
      <c r="Y24" s="1140"/>
    </row>
    <row r="25" spans="2:25" ht="15" customHeight="1" thickBot="1" x14ac:dyDescent="0.25">
      <c r="B25" s="444" t="s">
        <v>32</v>
      </c>
      <c r="C25" s="461">
        <f t="shared" si="10"/>
        <v>2</v>
      </c>
      <c r="D25" s="450">
        <f t="shared" si="10"/>
        <v>5</v>
      </c>
      <c r="E25" s="457">
        <f t="shared" si="10"/>
        <v>7</v>
      </c>
      <c r="F25" s="448">
        <f t="shared" si="10"/>
        <v>3</v>
      </c>
      <c r="G25" s="450">
        <f t="shared" si="10"/>
        <v>1</v>
      </c>
      <c r="H25" s="457">
        <f t="shared" si="10"/>
        <v>4</v>
      </c>
      <c r="I25" s="448">
        <f t="shared" si="10"/>
        <v>1</v>
      </c>
      <c r="J25" s="450">
        <f t="shared" si="10"/>
        <v>6</v>
      </c>
      <c r="K25" s="457">
        <f t="shared" si="10"/>
        <v>7</v>
      </c>
      <c r="L25" s="448">
        <f t="shared" si="10"/>
        <v>7</v>
      </c>
      <c r="M25" s="450">
        <f t="shared" si="10"/>
        <v>3</v>
      </c>
      <c r="N25" s="457">
        <f t="shared" si="10"/>
        <v>10</v>
      </c>
      <c r="O25" s="448">
        <f t="shared" si="10"/>
        <v>13</v>
      </c>
      <c r="P25" s="450">
        <f t="shared" si="10"/>
        <v>15</v>
      </c>
      <c r="Q25" s="457">
        <f t="shared" si="10"/>
        <v>28</v>
      </c>
      <c r="R25" s="692">
        <f t="shared" si="10"/>
        <v>1</v>
      </c>
      <c r="S25" s="482"/>
      <c r="T25" s="1141">
        <f>N2</f>
        <v>40999</v>
      </c>
      <c r="U25" s="1154"/>
      <c r="V25" s="1155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461">
        <f t="shared" si="10"/>
        <v>2</v>
      </c>
      <c r="D26" s="450">
        <f t="shared" si="10"/>
        <v>5</v>
      </c>
      <c r="E26" s="457">
        <f t="shared" si="10"/>
        <v>7</v>
      </c>
      <c r="F26" s="448">
        <f t="shared" si="10"/>
        <v>3</v>
      </c>
      <c r="G26" s="450">
        <f t="shared" si="10"/>
        <v>1</v>
      </c>
      <c r="H26" s="457">
        <f t="shared" si="10"/>
        <v>4</v>
      </c>
      <c r="I26" s="448">
        <f t="shared" si="10"/>
        <v>1</v>
      </c>
      <c r="J26" s="450">
        <f t="shared" si="10"/>
        <v>8</v>
      </c>
      <c r="K26" s="457">
        <f t="shared" si="10"/>
        <v>9</v>
      </c>
      <c r="L26" s="448">
        <f t="shared" si="10"/>
        <v>7</v>
      </c>
      <c r="M26" s="450">
        <f t="shared" si="10"/>
        <v>6</v>
      </c>
      <c r="N26" s="457">
        <f t="shared" si="10"/>
        <v>13</v>
      </c>
      <c r="O26" s="448">
        <f t="shared" si="10"/>
        <v>13</v>
      </c>
      <c r="P26" s="450">
        <f t="shared" si="10"/>
        <v>20</v>
      </c>
      <c r="Q26" s="457">
        <f t="shared" si="10"/>
        <v>33</v>
      </c>
      <c r="R26" s="692">
        <f t="shared" si="10"/>
        <v>1</v>
      </c>
      <c r="S26" s="482"/>
      <c r="T26" s="1156" t="s">
        <v>73</v>
      </c>
      <c r="U26" s="1157"/>
      <c r="V26" s="1158"/>
      <c r="W26" s="189">
        <f>C33-C30</f>
        <v>1</v>
      </c>
      <c r="X26" s="190">
        <f>D33-D30</f>
        <v>9</v>
      </c>
      <c r="Y26" s="104">
        <f>E33-E30</f>
        <v>10</v>
      </c>
    </row>
    <row r="27" spans="2:25" ht="15" customHeight="1" x14ac:dyDescent="0.2">
      <c r="B27" s="445" t="s">
        <v>94</v>
      </c>
      <c r="C27" s="461">
        <f t="shared" si="10"/>
        <v>3</v>
      </c>
      <c r="D27" s="450">
        <f t="shared" si="10"/>
        <v>8</v>
      </c>
      <c r="E27" s="596">
        <f t="shared" si="10"/>
        <v>11</v>
      </c>
      <c r="F27" s="448">
        <f t="shared" si="10"/>
        <v>3</v>
      </c>
      <c r="G27" s="450">
        <f t="shared" si="10"/>
        <v>2</v>
      </c>
      <c r="H27" s="596">
        <f t="shared" si="10"/>
        <v>5</v>
      </c>
      <c r="I27" s="448">
        <f t="shared" si="10"/>
        <v>4</v>
      </c>
      <c r="J27" s="450">
        <f t="shared" si="10"/>
        <v>8</v>
      </c>
      <c r="K27" s="596">
        <f t="shared" si="10"/>
        <v>12</v>
      </c>
      <c r="L27" s="448">
        <f t="shared" si="10"/>
        <v>7</v>
      </c>
      <c r="M27" s="450">
        <f t="shared" si="10"/>
        <v>7</v>
      </c>
      <c r="N27" s="596">
        <f t="shared" si="10"/>
        <v>14</v>
      </c>
      <c r="O27" s="448">
        <f t="shared" si="10"/>
        <v>17</v>
      </c>
      <c r="P27" s="450">
        <f t="shared" si="10"/>
        <v>25</v>
      </c>
      <c r="Q27" s="596">
        <f t="shared" si="10"/>
        <v>42</v>
      </c>
      <c r="R27" s="688">
        <f t="shared" si="10"/>
        <v>1</v>
      </c>
      <c r="S27" s="482"/>
      <c r="T27" s="1133" t="s">
        <v>75</v>
      </c>
      <c r="U27" s="1134"/>
      <c r="V27" s="1135"/>
      <c r="W27" s="191">
        <f>F33-F30</f>
        <v>2</v>
      </c>
      <c r="X27" s="192">
        <f>G33-G30</f>
        <v>8</v>
      </c>
      <c r="Y27" s="105">
        <f>H33-H30</f>
        <v>10</v>
      </c>
    </row>
    <row r="28" spans="2:25" ht="15" customHeight="1" x14ac:dyDescent="0.2">
      <c r="B28" s="443" t="s">
        <v>35</v>
      </c>
      <c r="C28" s="463">
        <f t="shared" si="10"/>
        <v>3</v>
      </c>
      <c r="D28" s="454">
        <f t="shared" si="10"/>
        <v>9</v>
      </c>
      <c r="E28" s="459">
        <f t="shared" si="10"/>
        <v>12</v>
      </c>
      <c r="F28" s="453">
        <f t="shared" si="10"/>
        <v>5</v>
      </c>
      <c r="G28" s="454">
        <f t="shared" si="10"/>
        <v>3</v>
      </c>
      <c r="H28" s="459">
        <f t="shared" si="10"/>
        <v>8</v>
      </c>
      <c r="I28" s="453">
        <f t="shared" si="10"/>
        <v>6</v>
      </c>
      <c r="J28" s="454">
        <f t="shared" si="10"/>
        <v>8</v>
      </c>
      <c r="K28" s="459">
        <f t="shared" si="10"/>
        <v>14</v>
      </c>
      <c r="L28" s="453">
        <f t="shared" si="10"/>
        <v>11</v>
      </c>
      <c r="M28" s="454">
        <f t="shared" si="10"/>
        <v>7</v>
      </c>
      <c r="N28" s="459">
        <f t="shared" si="10"/>
        <v>18</v>
      </c>
      <c r="O28" s="453">
        <f t="shared" si="10"/>
        <v>25</v>
      </c>
      <c r="P28" s="454">
        <f t="shared" si="10"/>
        <v>27</v>
      </c>
      <c r="Q28" s="459">
        <f t="shared" si="10"/>
        <v>52</v>
      </c>
      <c r="R28" s="693">
        <f t="shared" si="10"/>
        <v>2</v>
      </c>
      <c r="S28" s="482"/>
      <c r="T28" s="1120" t="s">
        <v>41</v>
      </c>
      <c r="U28" s="1121"/>
      <c r="V28" s="1122"/>
      <c r="W28" s="191">
        <f>I33-I30</f>
        <v>1</v>
      </c>
      <c r="X28" s="192">
        <f>J33-J30</f>
        <v>5</v>
      </c>
      <c r="Y28" s="105">
        <f>K33-K30</f>
        <v>6</v>
      </c>
    </row>
    <row r="29" spans="2:25" ht="15" customHeight="1" thickBot="1" x14ac:dyDescent="0.25">
      <c r="B29" s="443" t="s">
        <v>36</v>
      </c>
      <c r="C29" s="461">
        <f t="shared" si="10"/>
        <v>4</v>
      </c>
      <c r="D29" s="450">
        <f t="shared" si="10"/>
        <v>9</v>
      </c>
      <c r="E29" s="457">
        <f t="shared" si="10"/>
        <v>13</v>
      </c>
      <c r="F29" s="448">
        <f t="shared" si="10"/>
        <v>7</v>
      </c>
      <c r="G29" s="450">
        <f t="shared" si="10"/>
        <v>4</v>
      </c>
      <c r="H29" s="457">
        <f t="shared" si="10"/>
        <v>11</v>
      </c>
      <c r="I29" s="448">
        <f t="shared" si="10"/>
        <v>7</v>
      </c>
      <c r="J29" s="450">
        <f t="shared" si="10"/>
        <v>9</v>
      </c>
      <c r="K29" s="457">
        <f t="shared" si="10"/>
        <v>16</v>
      </c>
      <c r="L29" s="448">
        <f t="shared" si="10"/>
        <v>12</v>
      </c>
      <c r="M29" s="450">
        <f t="shared" si="10"/>
        <v>7</v>
      </c>
      <c r="N29" s="457">
        <f t="shared" si="10"/>
        <v>19</v>
      </c>
      <c r="O29" s="448">
        <f t="shared" si="10"/>
        <v>30</v>
      </c>
      <c r="P29" s="450">
        <f t="shared" si="10"/>
        <v>29</v>
      </c>
      <c r="Q29" s="457">
        <f t="shared" si="10"/>
        <v>59</v>
      </c>
      <c r="R29" s="692">
        <f t="shared" si="10"/>
        <v>2</v>
      </c>
      <c r="S29" s="482"/>
      <c r="T29" s="1123" t="s">
        <v>68</v>
      </c>
      <c r="U29" s="1124"/>
      <c r="V29" s="1125"/>
      <c r="W29" s="193">
        <f>L33-L30</f>
        <v>2</v>
      </c>
      <c r="X29" s="194">
        <f>M33-M30</f>
        <v>6</v>
      </c>
      <c r="Y29" s="106">
        <f>N33-N30</f>
        <v>8</v>
      </c>
    </row>
    <row r="30" spans="2:25" ht="15" customHeight="1" thickBot="1" x14ac:dyDescent="0.25">
      <c r="B30" s="443" t="s">
        <v>93</v>
      </c>
      <c r="C30" s="462">
        <f t="shared" si="10"/>
        <v>4</v>
      </c>
      <c r="D30" s="452">
        <f t="shared" si="10"/>
        <v>9</v>
      </c>
      <c r="E30" s="595">
        <f t="shared" si="10"/>
        <v>13</v>
      </c>
      <c r="F30" s="451">
        <f t="shared" si="10"/>
        <v>8</v>
      </c>
      <c r="G30" s="452">
        <f t="shared" si="10"/>
        <v>4</v>
      </c>
      <c r="H30" s="595">
        <f t="shared" si="10"/>
        <v>12</v>
      </c>
      <c r="I30" s="451">
        <f t="shared" si="10"/>
        <v>7</v>
      </c>
      <c r="J30" s="452">
        <f t="shared" si="10"/>
        <v>11</v>
      </c>
      <c r="K30" s="595">
        <f t="shared" si="10"/>
        <v>18</v>
      </c>
      <c r="L30" s="451">
        <f t="shared" si="10"/>
        <v>12</v>
      </c>
      <c r="M30" s="452">
        <f t="shared" si="10"/>
        <v>7</v>
      </c>
      <c r="N30" s="595">
        <f t="shared" si="10"/>
        <v>19</v>
      </c>
      <c r="O30" s="451">
        <f t="shared" si="10"/>
        <v>31</v>
      </c>
      <c r="P30" s="452">
        <f t="shared" si="10"/>
        <v>31</v>
      </c>
      <c r="Q30" s="595">
        <f t="shared" si="10"/>
        <v>62</v>
      </c>
      <c r="R30" s="689">
        <f t="shared" si="10"/>
        <v>2</v>
      </c>
      <c r="S30" s="482"/>
      <c r="T30" s="1150" t="s">
        <v>78</v>
      </c>
      <c r="U30" s="1151"/>
      <c r="V30" s="1152"/>
      <c r="W30" s="107">
        <f>SUM(W26:W29)</f>
        <v>6</v>
      </c>
      <c r="X30" s="103">
        <f>SUM(X26:X29)</f>
        <v>28</v>
      </c>
      <c r="Y30" s="123">
        <f>SUM(Y26:Y29)</f>
        <v>34</v>
      </c>
    </row>
    <row r="31" spans="2:25" ht="15" customHeight="1" x14ac:dyDescent="0.2">
      <c r="B31" s="444" t="s">
        <v>38</v>
      </c>
      <c r="C31" s="461">
        <f t="shared" si="10"/>
        <v>5</v>
      </c>
      <c r="D31" s="450">
        <f t="shared" si="10"/>
        <v>14</v>
      </c>
      <c r="E31" s="457">
        <f t="shared" si="10"/>
        <v>19</v>
      </c>
      <c r="F31" s="448">
        <f t="shared" si="10"/>
        <v>9</v>
      </c>
      <c r="G31" s="450">
        <f t="shared" si="10"/>
        <v>10</v>
      </c>
      <c r="H31" s="457">
        <f t="shared" si="10"/>
        <v>19</v>
      </c>
      <c r="I31" s="448">
        <f t="shared" si="10"/>
        <v>7</v>
      </c>
      <c r="J31" s="450">
        <f t="shared" si="10"/>
        <v>13</v>
      </c>
      <c r="K31" s="457">
        <f t="shared" si="10"/>
        <v>20</v>
      </c>
      <c r="L31" s="448">
        <f t="shared" si="10"/>
        <v>12</v>
      </c>
      <c r="M31" s="450">
        <f t="shared" si="10"/>
        <v>11</v>
      </c>
      <c r="N31" s="457">
        <f t="shared" si="10"/>
        <v>23</v>
      </c>
      <c r="O31" s="448">
        <f t="shared" si="10"/>
        <v>33</v>
      </c>
      <c r="P31" s="450">
        <f t="shared" si="10"/>
        <v>48</v>
      </c>
      <c r="Q31" s="457">
        <f t="shared" si="10"/>
        <v>81</v>
      </c>
      <c r="R31" s="692">
        <f t="shared" si="10"/>
        <v>2</v>
      </c>
      <c r="S31" s="482"/>
    </row>
    <row r="32" spans="2:25" ht="15" customHeight="1" x14ac:dyDescent="0.2">
      <c r="B32" s="443" t="s">
        <v>39</v>
      </c>
      <c r="C32" s="461">
        <f t="shared" si="10"/>
        <v>5</v>
      </c>
      <c r="D32" s="450">
        <f t="shared" si="10"/>
        <v>14</v>
      </c>
      <c r="E32" s="457">
        <f t="shared" si="10"/>
        <v>19</v>
      </c>
      <c r="F32" s="448">
        <f t="shared" si="10"/>
        <v>10</v>
      </c>
      <c r="G32" s="450">
        <f t="shared" si="10"/>
        <v>11</v>
      </c>
      <c r="H32" s="457">
        <f t="shared" si="10"/>
        <v>21</v>
      </c>
      <c r="I32" s="448">
        <f t="shared" si="10"/>
        <v>7</v>
      </c>
      <c r="J32" s="450">
        <f t="shared" si="10"/>
        <v>14</v>
      </c>
      <c r="K32" s="457">
        <f t="shared" si="10"/>
        <v>21</v>
      </c>
      <c r="L32" s="448">
        <f t="shared" si="10"/>
        <v>12</v>
      </c>
      <c r="M32" s="450">
        <f t="shared" si="10"/>
        <v>11</v>
      </c>
      <c r="N32" s="457">
        <f t="shared" si="10"/>
        <v>23</v>
      </c>
      <c r="O32" s="448">
        <f t="shared" si="10"/>
        <v>34</v>
      </c>
      <c r="P32" s="450">
        <f t="shared" si="10"/>
        <v>50</v>
      </c>
      <c r="Q32" s="457">
        <f t="shared" si="10"/>
        <v>84</v>
      </c>
      <c r="R32" s="692">
        <f t="shared" si="10"/>
        <v>2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464">
        <f t="shared" si="10"/>
        <v>5</v>
      </c>
      <c r="D33" s="465">
        <f t="shared" si="10"/>
        <v>18</v>
      </c>
      <c r="E33" s="597">
        <f t="shared" si="10"/>
        <v>23</v>
      </c>
      <c r="F33" s="466">
        <f t="shared" si="10"/>
        <v>10</v>
      </c>
      <c r="G33" s="465">
        <f t="shared" si="10"/>
        <v>12</v>
      </c>
      <c r="H33" s="597">
        <f t="shared" si="10"/>
        <v>22</v>
      </c>
      <c r="I33" s="466">
        <f t="shared" si="10"/>
        <v>8</v>
      </c>
      <c r="J33" s="465">
        <f t="shared" si="10"/>
        <v>16</v>
      </c>
      <c r="K33" s="597">
        <f t="shared" si="10"/>
        <v>24</v>
      </c>
      <c r="L33" s="466">
        <f t="shared" si="10"/>
        <v>14</v>
      </c>
      <c r="M33" s="465">
        <f t="shared" si="10"/>
        <v>13</v>
      </c>
      <c r="N33" s="597">
        <f t="shared" si="10"/>
        <v>27</v>
      </c>
      <c r="O33" s="466">
        <f t="shared" si="10"/>
        <v>37</v>
      </c>
      <c r="P33" s="465">
        <f t="shared" si="10"/>
        <v>59</v>
      </c>
      <c r="Q33" s="597">
        <f t="shared" si="10"/>
        <v>96</v>
      </c>
      <c r="R33" s="690">
        <f t="shared" si="10"/>
        <v>2</v>
      </c>
      <c r="S33" s="482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604">
        <f>SUM(C8:C10)</f>
        <v>2</v>
      </c>
      <c r="D35" s="612">
        <f t="shared" ref="D35:R35" si="11">SUM(D8:D10)</f>
        <v>4</v>
      </c>
      <c r="E35" s="616">
        <f t="shared" si="11"/>
        <v>6</v>
      </c>
      <c r="F35" s="604">
        <f t="shared" si="11"/>
        <v>2</v>
      </c>
      <c r="G35" s="612">
        <f t="shared" si="11"/>
        <v>1</v>
      </c>
      <c r="H35" s="620">
        <f t="shared" si="11"/>
        <v>3</v>
      </c>
      <c r="I35" s="604">
        <f t="shared" si="11"/>
        <v>0</v>
      </c>
      <c r="J35" s="612">
        <f t="shared" si="11"/>
        <v>6</v>
      </c>
      <c r="K35" s="624">
        <f t="shared" si="11"/>
        <v>6</v>
      </c>
      <c r="L35" s="604">
        <f t="shared" si="11"/>
        <v>7</v>
      </c>
      <c r="M35" s="612">
        <f t="shared" si="11"/>
        <v>0</v>
      </c>
      <c r="N35" s="628">
        <f t="shared" si="11"/>
        <v>7</v>
      </c>
      <c r="O35" s="604">
        <f t="shared" si="11"/>
        <v>11</v>
      </c>
      <c r="P35" s="612">
        <f t="shared" si="11"/>
        <v>11</v>
      </c>
      <c r="Q35" s="636">
        <f t="shared" si="11"/>
        <v>22</v>
      </c>
      <c r="R35" s="632">
        <f t="shared" si="11"/>
        <v>1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605">
        <f>SUM(C11:C13)</f>
        <v>1</v>
      </c>
      <c r="D36" s="613">
        <f t="shared" ref="D36:R36" si="12">SUM(D11:D13)</f>
        <v>4</v>
      </c>
      <c r="E36" s="617">
        <f t="shared" si="12"/>
        <v>5</v>
      </c>
      <c r="F36" s="605">
        <f t="shared" si="12"/>
        <v>1</v>
      </c>
      <c r="G36" s="613">
        <f t="shared" si="12"/>
        <v>1</v>
      </c>
      <c r="H36" s="621">
        <f t="shared" si="12"/>
        <v>2</v>
      </c>
      <c r="I36" s="605">
        <f t="shared" si="12"/>
        <v>4</v>
      </c>
      <c r="J36" s="613">
        <f t="shared" si="12"/>
        <v>2</v>
      </c>
      <c r="K36" s="625">
        <f t="shared" si="12"/>
        <v>6</v>
      </c>
      <c r="L36" s="605">
        <f t="shared" si="12"/>
        <v>0</v>
      </c>
      <c r="M36" s="613">
        <f t="shared" si="12"/>
        <v>7</v>
      </c>
      <c r="N36" s="629">
        <f t="shared" si="12"/>
        <v>7</v>
      </c>
      <c r="O36" s="605">
        <f t="shared" si="12"/>
        <v>6</v>
      </c>
      <c r="P36" s="613">
        <f t="shared" si="12"/>
        <v>14</v>
      </c>
      <c r="Q36" s="637">
        <f t="shared" si="12"/>
        <v>20</v>
      </c>
      <c r="R36" s="633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605">
        <f>SUM(C14:C16)</f>
        <v>1</v>
      </c>
      <c r="D37" s="613">
        <f t="shared" ref="D37:R37" si="13">SUM(D14:D16)</f>
        <v>1</v>
      </c>
      <c r="E37" s="617">
        <f t="shared" si="13"/>
        <v>2</v>
      </c>
      <c r="F37" s="605">
        <f t="shared" si="13"/>
        <v>5</v>
      </c>
      <c r="G37" s="613">
        <f t="shared" si="13"/>
        <v>2</v>
      </c>
      <c r="H37" s="621">
        <f t="shared" si="13"/>
        <v>7</v>
      </c>
      <c r="I37" s="605">
        <f t="shared" si="13"/>
        <v>3</v>
      </c>
      <c r="J37" s="613">
        <f t="shared" si="13"/>
        <v>3</v>
      </c>
      <c r="K37" s="625">
        <f t="shared" si="13"/>
        <v>6</v>
      </c>
      <c r="L37" s="605">
        <f t="shared" si="13"/>
        <v>5</v>
      </c>
      <c r="M37" s="613">
        <f t="shared" si="13"/>
        <v>0</v>
      </c>
      <c r="N37" s="629">
        <f t="shared" si="13"/>
        <v>5</v>
      </c>
      <c r="O37" s="605">
        <f t="shared" si="13"/>
        <v>14</v>
      </c>
      <c r="P37" s="613">
        <f t="shared" si="13"/>
        <v>6</v>
      </c>
      <c r="Q37" s="637">
        <f t="shared" si="13"/>
        <v>20</v>
      </c>
      <c r="R37" s="633">
        <f t="shared" si="13"/>
        <v>1</v>
      </c>
      <c r="S37" s="482"/>
      <c r="T37" s="1156" t="s">
        <v>73</v>
      </c>
      <c r="U37" s="1157"/>
      <c r="V37" s="1158"/>
      <c r="W37" s="189">
        <f>C38</f>
        <v>1</v>
      </c>
      <c r="X37" s="190">
        <f>D38</f>
        <v>9</v>
      </c>
      <c r="Y37" s="104">
        <f>E38</f>
        <v>10</v>
      </c>
    </row>
    <row r="38" spans="2:26" s="10" customFormat="1" ht="15" customHeight="1" thickBot="1" x14ac:dyDescent="0.25">
      <c r="B38" s="610" t="s">
        <v>100</v>
      </c>
      <c r="C38" s="606">
        <f>SUM(C17:C19)</f>
        <v>1</v>
      </c>
      <c r="D38" s="614">
        <f t="shared" ref="D38:R38" si="14">SUM(D17:D19)</f>
        <v>9</v>
      </c>
      <c r="E38" s="618">
        <f t="shared" si="14"/>
        <v>10</v>
      </c>
      <c r="F38" s="606">
        <f t="shared" si="14"/>
        <v>2</v>
      </c>
      <c r="G38" s="614">
        <f t="shared" si="14"/>
        <v>8</v>
      </c>
      <c r="H38" s="622">
        <f t="shared" si="14"/>
        <v>10</v>
      </c>
      <c r="I38" s="606">
        <f t="shared" si="14"/>
        <v>1</v>
      </c>
      <c r="J38" s="614">
        <f t="shared" si="14"/>
        <v>5</v>
      </c>
      <c r="K38" s="626">
        <f t="shared" si="14"/>
        <v>6</v>
      </c>
      <c r="L38" s="606">
        <f t="shared" si="14"/>
        <v>2</v>
      </c>
      <c r="M38" s="614">
        <f t="shared" si="14"/>
        <v>6</v>
      </c>
      <c r="N38" s="630">
        <f t="shared" si="14"/>
        <v>8</v>
      </c>
      <c r="O38" s="606">
        <f t="shared" si="14"/>
        <v>6</v>
      </c>
      <c r="P38" s="614">
        <f t="shared" si="14"/>
        <v>28</v>
      </c>
      <c r="Q38" s="638">
        <f t="shared" si="14"/>
        <v>34</v>
      </c>
      <c r="R38" s="634">
        <f t="shared" si="14"/>
        <v>0</v>
      </c>
      <c r="S38" s="482"/>
      <c r="T38" s="1133" t="s">
        <v>75</v>
      </c>
      <c r="U38" s="1134"/>
      <c r="V38" s="1135"/>
      <c r="W38" s="191">
        <f>F38</f>
        <v>2</v>
      </c>
      <c r="X38" s="192">
        <f>G38</f>
        <v>8</v>
      </c>
      <c r="Y38" s="105">
        <f>H38</f>
        <v>10</v>
      </c>
    </row>
    <row r="39" spans="2:26" s="10" customFormat="1" ht="15" customHeight="1" thickBot="1" x14ac:dyDescent="0.25">
      <c r="B39" s="611" t="s">
        <v>96</v>
      </c>
      <c r="C39" s="607">
        <f>SUM(C35:C38)</f>
        <v>5</v>
      </c>
      <c r="D39" s="615">
        <f t="shared" ref="D39:R39" si="15">SUM(D35:D38)</f>
        <v>18</v>
      </c>
      <c r="E39" s="619">
        <f t="shared" si="15"/>
        <v>23</v>
      </c>
      <c r="F39" s="607">
        <f t="shared" si="15"/>
        <v>10</v>
      </c>
      <c r="G39" s="615">
        <f t="shared" si="15"/>
        <v>12</v>
      </c>
      <c r="H39" s="623">
        <f t="shared" si="15"/>
        <v>22</v>
      </c>
      <c r="I39" s="607">
        <f t="shared" si="15"/>
        <v>8</v>
      </c>
      <c r="J39" s="615">
        <f t="shared" si="15"/>
        <v>16</v>
      </c>
      <c r="K39" s="627">
        <f t="shared" si="15"/>
        <v>24</v>
      </c>
      <c r="L39" s="607">
        <f t="shared" si="15"/>
        <v>14</v>
      </c>
      <c r="M39" s="615">
        <f t="shared" si="15"/>
        <v>13</v>
      </c>
      <c r="N39" s="631">
        <f t="shared" si="15"/>
        <v>27</v>
      </c>
      <c r="O39" s="607">
        <f t="shared" si="15"/>
        <v>37</v>
      </c>
      <c r="P39" s="615">
        <f t="shared" si="15"/>
        <v>59</v>
      </c>
      <c r="Q39" s="639">
        <f t="shared" si="15"/>
        <v>96</v>
      </c>
      <c r="R39" s="635">
        <f t="shared" si="15"/>
        <v>2</v>
      </c>
      <c r="S39" s="482"/>
      <c r="T39" s="1120" t="s">
        <v>41</v>
      </c>
      <c r="U39" s="1121"/>
      <c r="V39" s="1122"/>
      <c r="W39" s="191">
        <f>I38</f>
        <v>1</v>
      </c>
      <c r="X39" s="192">
        <f>J38</f>
        <v>5</v>
      </c>
      <c r="Y39" s="105">
        <f>K38</f>
        <v>6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2</v>
      </c>
      <c r="X40" s="194">
        <f>M38</f>
        <v>6</v>
      </c>
      <c r="Y40" s="106">
        <f>N38</f>
        <v>8</v>
      </c>
    </row>
    <row r="41" spans="2:26" ht="15" customHeight="1" thickBot="1" x14ac:dyDescent="0.25">
      <c r="B41" s="38"/>
      <c r="C41" s="38"/>
      <c r="D41" s="38"/>
      <c r="E41" s="559"/>
      <c r="F41" s="656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56" t="s">
        <v>90</v>
      </c>
      <c r="O41" s="38"/>
      <c r="T41" s="1127" t="s">
        <v>78</v>
      </c>
      <c r="U41" s="1128"/>
      <c r="V41" s="1129"/>
      <c r="W41" s="107">
        <f>SUM(W37:W40)</f>
        <v>6</v>
      </c>
      <c r="X41" s="103">
        <f>SUM(X37:X40)</f>
        <v>28</v>
      </c>
      <c r="Y41" s="123">
        <f>SUM(Y37:Y40)</f>
        <v>34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657" t="str">
        <f>T7</f>
        <v>2011  ~  2012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84"/>
      <c r="D45" s="85"/>
      <c r="E45" s="26"/>
      <c r="F45" s="769">
        <v>1</v>
      </c>
      <c r="G45" s="109"/>
      <c r="H45" s="85"/>
      <c r="I45" s="26"/>
      <c r="J45" s="569">
        <v>1</v>
      </c>
      <c r="K45" s="109"/>
      <c r="L45" s="85"/>
      <c r="M45" s="26"/>
      <c r="N45" s="27"/>
      <c r="O45" s="165"/>
      <c r="P45" s="166"/>
      <c r="Q45" s="121"/>
      <c r="R45" s="201">
        <f t="shared" ref="R45:R52" si="16">Y45-SUM(S45:U45)</f>
        <v>2</v>
      </c>
      <c r="S45" s="739"/>
      <c r="T45" s="229"/>
      <c r="U45" s="230"/>
      <c r="W45" s="172">
        <f>I45+K45+M45+O45+G45+E45+C45</f>
        <v>0</v>
      </c>
      <c r="X45" s="173">
        <f>J45+L45+N45+P45+H45+F45+D45</f>
        <v>2</v>
      </c>
      <c r="Y45" s="68">
        <f>W45+X45</f>
        <v>2</v>
      </c>
    </row>
    <row r="46" spans="2:26" ht="15" customHeight="1" x14ac:dyDescent="0.2">
      <c r="B46" s="63" t="s">
        <v>31</v>
      </c>
      <c r="C46" s="22"/>
      <c r="D46" s="87"/>
      <c r="E46" s="16"/>
      <c r="F46" s="15"/>
      <c r="G46" s="564">
        <v>1</v>
      </c>
      <c r="H46" s="87"/>
      <c r="I46" s="16">
        <v>0</v>
      </c>
      <c r="J46" s="15"/>
      <c r="K46" s="110"/>
      <c r="L46" s="87"/>
      <c r="M46" s="16"/>
      <c r="N46" s="15"/>
      <c r="O46" s="155"/>
      <c r="P46" s="167"/>
      <c r="Q46" s="121"/>
      <c r="R46" s="202">
        <f t="shared" si="16"/>
        <v>0</v>
      </c>
      <c r="S46" s="740">
        <v>1</v>
      </c>
      <c r="T46" s="232">
        <v>0</v>
      </c>
      <c r="U46" s="233"/>
      <c r="W46" s="174">
        <f t="shared" ref="W46:X56" si="17">I46+K46+M46+O46+G46+E46+C46</f>
        <v>1</v>
      </c>
      <c r="X46" s="175">
        <f t="shared" si="17"/>
        <v>0</v>
      </c>
      <c r="Y46" s="69">
        <f t="shared" ref="Y46:Y57" si="18">W46+X46</f>
        <v>1</v>
      </c>
    </row>
    <row r="47" spans="2:26" ht="15" customHeight="1" x14ac:dyDescent="0.2">
      <c r="B47" s="63" t="s">
        <v>58</v>
      </c>
      <c r="C47" s="22"/>
      <c r="D47" s="87"/>
      <c r="E47" s="16"/>
      <c r="F47" s="15"/>
      <c r="G47" s="110"/>
      <c r="H47" s="842">
        <v>2</v>
      </c>
      <c r="I47" s="568">
        <v>1</v>
      </c>
      <c r="J47" s="15"/>
      <c r="K47" s="110"/>
      <c r="L47" s="87"/>
      <c r="M47" s="16"/>
      <c r="N47" s="15"/>
      <c r="O47" s="155"/>
      <c r="P47" s="167"/>
      <c r="Q47" s="121"/>
      <c r="R47" s="202">
        <f t="shared" si="16"/>
        <v>2</v>
      </c>
      <c r="S47" s="740">
        <v>1</v>
      </c>
      <c r="T47" s="232">
        <v>0</v>
      </c>
      <c r="U47" s="234"/>
      <c r="W47" s="174">
        <f t="shared" si="17"/>
        <v>1</v>
      </c>
      <c r="X47" s="175">
        <f t="shared" si="17"/>
        <v>2</v>
      </c>
      <c r="Y47" s="69">
        <f t="shared" si="18"/>
        <v>3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89"/>
      <c r="I48" s="30"/>
      <c r="J48" s="31"/>
      <c r="K48" s="112"/>
      <c r="L48" s="837">
        <v>1</v>
      </c>
      <c r="M48" s="30"/>
      <c r="N48" s="31">
        <v>0</v>
      </c>
      <c r="O48" s="158"/>
      <c r="P48" s="168">
        <v>0</v>
      </c>
      <c r="Q48" s="121"/>
      <c r="R48" s="203">
        <f t="shared" si="16"/>
        <v>1</v>
      </c>
      <c r="S48" s="741"/>
      <c r="T48" s="733"/>
      <c r="U48" s="729"/>
      <c r="W48" s="176">
        <f t="shared" si="17"/>
        <v>0</v>
      </c>
      <c r="X48" s="177">
        <f t="shared" si="17"/>
        <v>1</v>
      </c>
      <c r="Y48" s="70">
        <f t="shared" si="18"/>
        <v>1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110"/>
      <c r="H49" s="87"/>
      <c r="I49" s="16"/>
      <c r="J49" s="15"/>
      <c r="K49" s="110"/>
      <c r="L49" s="87"/>
      <c r="M49" s="16"/>
      <c r="N49" s="15"/>
      <c r="O49" s="155"/>
      <c r="P49" s="167"/>
      <c r="Q49" s="121"/>
      <c r="R49" s="202">
        <f t="shared" si="16"/>
        <v>0</v>
      </c>
      <c r="S49" s="742"/>
      <c r="T49" s="734"/>
      <c r="U49" s="730"/>
      <c r="W49" s="174">
        <f t="shared" si="17"/>
        <v>0</v>
      </c>
      <c r="X49" s="175">
        <f t="shared" si="17"/>
        <v>0</v>
      </c>
      <c r="Y49" s="69">
        <f t="shared" si="18"/>
        <v>0</v>
      </c>
    </row>
    <row r="50" spans="2:26" ht="15" customHeight="1" x14ac:dyDescent="0.2">
      <c r="B50" s="65" t="s">
        <v>34</v>
      </c>
      <c r="C50" s="93"/>
      <c r="D50" s="843">
        <v>2</v>
      </c>
      <c r="E50" s="33"/>
      <c r="F50" s="34"/>
      <c r="G50" s="108"/>
      <c r="H50" s="761">
        <v>1</v>
      </c>
      <c r="I50" s="839">
        <v>1</v>
      </c>
      <c r="J50" s="34"/>
      <c r="K50" s="108"/>
      <c r="L50" s="94">
        <v>0</v>
      </c>
      <c r="M50" s="33"/>
      <c r="N50" s="34"/>
      <c r="O50" s="159"/>
      <c r="P50" s="169"/>
      <c r="Q50" s="121"/>
      <c r="R50" s="202">
        <f t="shared" si="16"/>
        <v>4</v>
      </c>
      <c r="S50" s="743"/>
      <c r="T50" s="734"/>
      <c r="U50" s="731"/>
      <c r="W50" s="178">
        <f t="shared" si="17"/>
        <v>1</v>
      </c>
      <c r="X50" s="179">
        <f t="shared" si="17"/>
        <v>3</v>
      </c>
      <c r="Y50" s="71">
        <f t="shared" si="18"/>
        <v>4</v>
      </c>
    </row>
    <row r="51" spans="2:26" ht="15" customHeight="1" x14ac:dyDescent="0.2">
      <c r="B51" s="63" t="s">
        <v>35</v>
      </c>
      <c r="C51" s="22"/>
      <c r="D51" s="87"/>
      <c r="E51" s="16"/>
      <c r="F51" s="15"/>
      <c r="G51" s="110"/>
      <c r="H51" s="572">
        <v>1</v>
      </c>
      <c r="I51" s="16"/>
      <c r="J51" s="15"/>
      <c r="K51" s="110"/>
      <c r="L51" s="87"/>
      <c r="M51" s="16"/>
      <c r="N51" s="15"/>
      <c r="O51" s="155"/>
      <c r="P51" s="167"/>
      <c r="Q51" s="121"/>
      <c r="R51" s="203">
        <f t="shared" si="16"/>
        <v>1</v>
      </c>
      <c r="S51" s="741"/>
      <c r="T51" s="733"/>
      <c r="U51" s="729"/>
      <c r="W51" s="176">
        <f t="shared" si="17"/>
        <v>0</v>
      </c>
      <c r="X51" s="177">
        <f t="shared" si="17"/>
        <v>1</v>
      </c>
      <c r="Y51" s="70">
        <f t="shared" si="18"/>
        <v>1</v>
      </c>
    </row>
    <row r="52" spans="2:26" ht="15" customHeight="1" x14ac:dyDescent="0.2">
      <c r="B52" s="63" t="s">
        <v>36</v>
      </c>
      <c r="C52" s="835">
        <v>1</v>
      </c>
      <c r="D52" s="87"/>
      <c r="E52" s="16"/>
      <c r="F52" s="15"/>
      <c r="G52" s="110"/>
      <c r="H52" s="87"/>
      <c r="I52" s="16"/>
      <c r="J52" s="15"/>
      <c r="K52" s="110">
        <v>0</v>
      </c>
      <c r="L52" s="87"/>
      <c r="M52" s="16"/>
      <c r="N52" s="15"/>
      <c r="O52" s="155"/>
      <c r="P52" s="167"/>
      <c r="Q52" s="121"/>
      <c r="R52" s="202">
        <f t="shared" si="16"/>
        <v>1</v>
      </c>
      <c r="S52" s="742"/>
      <c r="T52" s="734"/>
      <c r="U52" s="730"/>
      <c r="W52" s="174">
        <f t="shared" si="17"/>
        <v>1</v>
      </c>
      <c r="X52" s="175">
        <f t="shared" si="17"/>
        <v>0</v>
      </c>
      <c r="Y52" s="69">
        <f t="shared" si="18"/>
        <v>1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87"/>
      <c r="I53" s="16"/>
      <c r="J53" s="15"/>
      <c r="K53" s="110"/>
      <c r="L53" s="87"/>
      <c r="M53" s="16"/>
      <c r="N53" s="15"/>
      <c r="O53" s="155"/>
      <c r="P53" s="167"/>
      <c r="Q53" s="121"/>
      <c r="R53" s="204">
        <f>Y53-SUM(S53:U53)</f>
        <v>0</v>
      </c>
      <c r="S53" s="743"/>
      <c r="T53" s="732"/>
      <c r="U53" s="731"/>
      <c r="W53" s="178">
        <f t="shared" si="17"/>
        <v>0</v>
      </c>
      <c r="X53" s="179">
        <f t="shared" si="17"/>
        <v>0</v>
      </c>
      <c r="Y53" s="71">
        <f t="shared" si="18"/>
        <v>0</v>
      </c>
    </row>
    <row r="54" spans="2:26" ht="15" customHeight="1" x14ac:dyDescent="0.2">
      <c r="B54" s="64" t="s">
        <v>38</v>
      </c>
      <c r="C54" s="88"/>
      <c r="D54" s="566">
        <v>1</v>
      </c>
      <c r="E54" s="30"/>
      <c r="F54" s="31"/>
      <c r="G54" s="112"/>
      <c r="H54" s="566">
        <v>1</v>
      </c>
      <c r="I54" s="840">
        <v>1</v>
      </c>
      <c r="J54" s="841">
        <v>2</v>
      </c>
      <c r="K54" s="112"/>
      <c r="L54" s="566">
        <v>1</v>
      </c>
      <c r="M54" s="30"/>
      <c r="N54" s="31"/>
      <c r="O54" s="158"/>
      <c r="P54" s="168"/>
      <c r="Q54" s="121"/>
      <c r="R54" s="202">
        <f>Y54-SUM(S54:U54)</f>
        <v>6</v>
      </c>
      <c r="S54" s="742"/>
      <c r="T54" s="733"/>
      <c r="U54" s="729"/>
      <c r="W54" s="174">
        <f t="shared" si="17"/>
        <v>1</v>
      </c>
      <c r="X54" s="175">
        <f t="shared" si="17"/>
        <v>5</v>
      </c>
      <c r="Y54" s="69">
        <f t="shared" si="18"/>
        <v>6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87"/>
      <c r="I55" s="16"/>
      <c r="J55" s="15"/>
      <c r="K55" s="110"/>
      <c r="L55" s="87"/>
      <c r="M55" s="16"/>
      <c r="N55" s="15"/>
      <c r="O55" s="155"/>
      <c r="P55" s="167"/>
      <c r="Q55" s="121"/>
      <c r="R55" s="202">
        <f>Y55-SUM(S55:U55)</f>
        <v>0</v>
      </c>
      <c r="S55" s="742"/>
      <c r="T55" s="734"/>
      <c r="U55" s="730"/>
      <c r="W55" s="174">
        <f t="shared" si="17"/>
        <v>0</v>
      </c>
      <c r="X55" s="175">
        <f t="shared" si="17"/>
        <v>0</v>
      </c>
      <c r="Y55" s="69">
        <f t="shared" si="18"/>
        <v>0</v>
      </c>
    </row>
    <row r="56" spans="2:26" ht="15" customHeight="1" thickBot="1" x14ac:dyDescent="0.25">
      <c r="B56" s="63" t="s">
        <v>40</v>
      </c>
      <c r="C56" s="96"/>
      <c r="D56" s="836">
        <v>1</v>
      </c>
      <c r="E56" s="115"/>
      <c r="F56" s="28"/>
      <c r="G56" s="113"/>
      <c r="H56" s="97"/>
      <c r="I56" s="115"/>
      <c r="J56" s="838">
        <v>2</v>
      </c>
      <c r="K56" s="113"/>
      <c r="L56" s="836">
        <v>1</v>
      </c>
      <c r="M56" s="115"/>
      <c r="N56" s="28"/>
      <c r="O56" s="170"/>
      <c r="P56" s="171"/>
      <c r="Q56" s="121"/>
      <c r="R56" s="205">
        <f>Y56-SUM(S56:U56)</f>
        <v>4</v>
      </c>
      <c r="S56" s="744"/>
      <c r="T56" s="745"/>
      <c r="U56" s="735"/>
      <c r="W56" s="199">
        <f t="shared" si="17"/>
        <v>0</v>
      </c>
      <c r="X56" s="200">
        <f t="shared" si="17"/>
        <v>4</v>
      </c>
      <c r="Y56" s="72">
        <f t="shared" si="18"/>
        <v>4</v>
      </c>
    </row>
    <row r="57" spans="2:26" s="2" customFormat="1" ht="15" customHeight="1" thickBot="1" x14ac:dyDescent="0.25">
      <c r="B57" s="66" t="s">
        <v>29</v>
      </c>
      <c r="C57" s="154">
        <f t="shared" ref="C57:P57" si="19">SUM(C45:C56)</f>
        <v>1</v>
      </c>
      <c r="D57" s="82">
        <f t="shared" si="19"/>
        <v>4</v>
      </c>
      <c r="E57" s="154">
        <f t="shared" si="19"/>
        <v>0</v>
      </c>
      <c r="F57" s="82">
        <f t="shared" si="19"/>
        <v>1</v>
      </c>
      <c r="G57" s="154">
        <f t="shared" si="19"/>
        <v>1</v>
      </c>
      <c r="H57" s="82">
        <f t="shared" si="19"/>
        <v>5</v>
      </c>
      <c r="I57" s="154">
        <f t="shared" si="19"/>
        <v>3</v>
      </c>
      <c r="J57" s="82">
        <f t="shared" si="19"/>
        <v>5</v>
      </c>
      <c r="K57" s="154">
        <f t="shared" si="19"/>
        <v>0</v>
      </c>
      <c r="L57" s="82">
        <f t="shared" si="19"/>
        <v>3</v>
      </c>
      <c r="M57" s="154">
        <f t="shared" si="19"/>
        <v>0</v>
      </c>
      <c r="N57" s="82">
        <f t="shared" si="19"/>
        <v>0</v>
      </c>
      <c r="O57" s="154">
        <f t="shared" si="19"/>
        <v>0</v>
      </c>
      <c r="P57" s="82">
        <f t="shared" si="19"/>
        <v>0</v>
      </c>
      <c r="Q57" s="121"/>
      <c r="R57" s="72">
        <f>Y57-SUM(S57:U57)</f>
        <v>21</v>
      </c>
      <c r="S57" s="737">
        <f>SUM(S45:S56)</f>
        <v>2</v>
      </c>
      <c r="T57" s="736">
        <f>SUM(T45:T56)</f>
        <v>0</v>
      </c>
      <c r="U57" s="738">
        <f>SUM(U45:U56)</f>
        <v>0</v>
      </c>
      <c r="V57" s="14"/>
      <c r="W57" s="55">
        <f>I57+K57+M57+O57+G57+E57+C57</f>
        <v>5</v>
      </c>
      <c r="X57" s="61">
        <f>J57+L57+N57+P57+H57+F57+D57</f>
        <v>18</v>
      </c>
      <c r="Y57" s="57">
        <f t="shared" si="18"/>
        <v>23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0">D45</f>
        <v>0</v>
      </c>
      <c r="E58" s="447">
        <f t="shared" si="20"/>
        <v>0</v>
      </c>
      <c r="F58" s="467">
        <f t="shared" si="20"/>
        <v>1</v>
      </c>
      <c r="G58" s="447">
        <f t="shared" si="20"/>
        <v>0</v>
      </c>
      <c r="H58" s="467">
        <f t="shared" si="20"/>
        <v>0</v>
      </c>
      <c r="I58" s="447">
        <f t="shared" si="20"/>
        <v>0</v>
      </c>
      <c r="J58" s="467">
        <f t="shared" si="20"/>
        <v>1</v>
      </c>
      <c r="K58" s="447">
        <f t="shared" si="20"/>
        <v>0</v>
      </c>
      <c r="L58" s="467">
        <f t="shared" si="20"/>
        <v>0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2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0</v>
      </c>
      <c r="X58" s="449">
        <f>X45</f>
        <v>2</v>
      </c>
      <c r="Y58" s="456">
        <f>Y45</f>
        <v>2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1">D46+D58</f>
        <v>0</v>
      </c>
      <c r="E59" s="461">
        <f t="shared" si="21"/>
        <v>0</v>
      </c>
      <c r="F59" s="468">
        <f t="shared" si="21"/>
        <v>1</v>
      </c>
      <c r="G59" s="461">
        <f t="shared" si="21"/>
        <v>1</v>
      </c>
      <c r="H59" s="468">
        <f t="shared" si="21"/>
        <v>0</v>
      </c>
      <c r="I59" s="461">
        <f t="shared" si="21"/>
        <v>0</v>
      </c>
      <c r="J59" s="468">
        <f t="shared" si="21"/>
        <v>1</v>
      </c>
      <c r="K59" s="461">
        <f t="shared" si="21"/>
        <v>0</v>
      </c>
      <c r="L59" s="468">
        <f t="shared" si="21"/>
        <v>0</v>
      </c>
      <c r="M59" s="461">
        <f t="shared" si="21"/>
        <v>0</v>
      </c>
      <c r="N59" s="468">
        <f t="shared" si="21"/>
        <v>0</v>
      </c>
      <c r="O59" s="461">
        <f t="shared" si="21"/>
        <v>0</v>
      </c>
      <c r="P59" s="468">
        <f t="shared" si="21"/>
        <v>0</v>
      </c>
      <c r="Q59" s="275"/>
      <c r="R59" s="461">
        <f t="shared" ref="R59:U69" si="22">R46+R58</f>
        <v>2</v>
      </c>
      <c r="S59" s="461">
        <f t="shared" si="22"/>
        <v>1</v>
      </c>
      <c r="T59" s="473">
        <f t="shared" si="22"/>
        <v>0</v>
      </c>
      <c r="U59" s="477">
        <f t="shared" si="22"/>
        <v>0</v>
      </c>
      <c r="V59" s="14"/>
      <c r="W59" s="461">
        <f t="shared" ref="W59:Y69" si="23">W46+W58</f>
        <v>1</v>
      </c>
      <c r="X59" s="450">
        <f t="shared" si="23"/>
        <v>2</v>
      </c>
      <c r="Y59" s="457">
        <f t="shared" si="23"/>
        <v>3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4">C47+C59</f>
        <v>0</v>
      </c>
      <c r="D60" s="469">
        <f t="shared" si="21"/>
        <v>0</v>
      </c>
      <c r="E60" s="462">
        <f t="shared" si="21"/>
        <v>0</v>
      </c>
      <c r="F60" s="469">
        <f t="shared" si="21"/>
        <v>1</v>
      </c>
      <c r="G60" s="462">
        <f t="shared" si="21"/>
        <v>1</v>
      </c>
      <c r="H60" s="469">
        <f t="shared" si="21"/>
        <v>2</v>
      </c>
      <c r="I60" s="462">
        <f t="shared" si="21"/>
        <v>1</v>
      </c>
      <c r="J60" s="469">
        <f t="shared" si="21"/>
        <v>1</v>
      </c>
      <c r="K60" s="462">
        <f t="shared" si="21"/>
        <v>0</v>
      </c>
      <c r="L60" s="469">
        <f t="shared" si="21"/>
        <v>0</v>
      </c>
      <c r="M60" s="462">
        <f t="shared" si="21"/>
        <v>0</v>
      </c>
      <c r="N60" s="469">
        <f t="shared" si="21"/>
        <v>0</v>
      </c>
      <c r="O60" s="462">
        <f t="shared" si="21"/>
        <v>0</v>
      </c>
      <c r="P60" s="469">
        <f t="shared" si="21"/>
        <v>0</v>
      </c>
      <c r="Q60" s="275"/>
      <c r="R60" s="462">
        <f t="shared" si="22"/>
        <v>4</v>
      </c>
      <c r="S60" s="462">
        <f t="shared" si="22"/>
        <v>2</v>
      </c>
      <c r="T60" s="474">
        <f t="shared" si="22"/>
        <v>0</v>
      </c>
      <c r="U60" s="478">
        <f t="shared" si="22"/>
        <v>0</v>
      </c>
      <c r="V60" s="14"/>
      <c r="W60" s="462">
        <f t="shared" si="23"/>
        <v>2</v>
      </c>
      <c r="X60" s="452">
        <f t="shared" si="23"/>
        <v>4</v>
      </c>
      <c r="Y60" s="458">
        <f t="shared" si="23"/>
        <v>6</v>
      </c>
      <c r="Z60" s="1"/>
    </row>
    <row r="61" spans="2:26" s="2" customFormat="1" ht="15" hidden="1" customHeight="1" x14ac:dyDescent="0.2">
      <c r="B61" s="444" t="s">
        <v>32</v>
      </c>
      <c r="C61" s="461">
        <f t="shared" si="24"/>
        <v>0</v>
      </c>
      <c r="D61" s="468">
        <f t="shared" si="21"/>
        <v>0</v>
      </c>
      <c r="E61" s="461">
        <f t="shared" si="21"/>
        <v>0</v>
      </c>
      <c r="F61" s="468">
        <f t="shared" si="21"/>
        <v>1</v>
      </c>
      <c r="G61" s="461">
        <f t="shared" si="21"/>
        <v>1</v>
      </c>
      <c r="H61" s="468">
        <f t="shared" si="21"/>
        <v>2</v>
      </c>
      <c r="I61" s="461">
        <f t="shared" si="21"/>
        <v>1</v>
      </c>
      <c r="J61" s="468">
        <f t="shared" si="21"/>
        <v>1</v>
      </c>
      <c r="K61" s="461">
        <f t="shared" si="21"/>
        <v>0</v>
      </c>
      <c r="L61" s="468">
        <f t="shared" si="21"/>
        <v>1</v>
      </c>
      <c r="M61" s="461">
        <f t="shared" si="21"/>
        <v>0</v>
      </c>
      <c r="N61" s="468">
        <f t="shared" si="21"/>
        <v>0</v>
      </c>
      <c r="O61" s="461">
        <f t="shared" si="21"/>
        <v>0</v>
      </c>
      <c r="P61" s="468">
        <f t="shared" si="21"/>
        <v>0</v>
      </c>
      <c r="Q61" s="275"/>
      <c r="R61" s="461">
        <f t="shared" si="22"/>
        <v>5</v>
      </c>
      <c r="S61" s="461">
        <f t="shared" si="22"/>
        <v>2</v>
      </c>
      <c r="T61" s="473">
        <f t="shared" si="22"/>
        <v>0</v>
      </c>
      <c r="U61" s="477">
        <f t="shared" si="22"/>
        <v>0</v>
      </c>
      <c r="V61" s="14"/>
      <c r="W61" s="461">
        <f t="shared" si="23"/>
        <v>2</v>
      </c>
      <c r="X61" s="450">
        <f t="shared" si="23"/>
        <v>5</v>
      </c>
      <c r="Y61" s="457">
        <f t="shared" si="23"/>
        <v>7</v>
      </c>
      <c r="Z61" s="1"/>
    </row>
    <row r="62" spans="2:26" s="2" customFormat="1" ht="15" hidden="1" customHeight="1" x14ac:dyDescent="0.2">
      <c r="B62" s="443" t="s">
        <v>33</v>
      </c>
      <c r="C62" s="461">
        <f t="shared" si="24"/>
        <v>0</v>
      </c>
      <c r="D62" s="468">
        <f t="shared" si="21"/>
        <v>0</v>
      </c>
      <c r="E62" s="461">
        <f t="shared" si="21"/>
        <v>0</v>
      </c>
      <c r="F62" s="468">
        <f t="shared" si="21"/>
        <v>1</v>
      </c>
      <c r="G62" s="461">
        <f t="shared" si="21"/>
        <v>1</v>
      </c>
      <c r="H62" s="468">
        <f t="shared" si="21"/>
        <v>2</v>
      </c>
      <c r="I62" s="461">
        <f t="shared" si="21"/>
        <v>1</v>
      </c>
      <c r="J62" s="468">
        <f t="shared" si="21"/>
        <v>1</v>
      </c>
      <c r="K62" s="461">
        <f t="shared" si="21"/>
        <v>0</v>
      </c>
      <c r="L62" s="468">
        <f t="shared" si="21"/>
        <v>1</v>
      </c>
      <c r="M62" s="461">
        <f t="shared" si="21"/>
        <v>0</v>
      </c>
      <c r="N62" s="468">
        <f t="shared" si="21"/>
        <v>0</v>
      </c>
      <c r="O62" s="461">
        <f t="shared" si="21"/>
        <v>0</v>
      </c>
      <c r="P62" s="468">
        <f t="shared" si="21"/>
        <v>0</v>
      </c>
      <c r="Q62" s="275"/>
      <c r="R62" s="461">
        <f t="shared" si="22"/>
        <v>5</v>
      </c>
      <c r="S62" s="461">
        <f t="shared" si="22"/>
        <v>2</v>
      </c>
      <c r="T62" s="473">
        <f t="shared" si="22"/>
        <v>0</v>
      </c>
      <c r="U62" s="477">
        <f t="shared" si="22"/>
        <v>0</v>
      </c>
      <c r="V62" s="14"/>
      <c r="W62" s="461">
        <f t="shared" si="23"/>
        <v>2</v>
      </c>
      <c r="X62" s="450">
        <f t="shared" si="23"/>
        <v>5</v>
      </c>
      <c r="Y62" s="457">
        <f t="shared" si="23"/>
        <v>7</v>
      </c>
      <c r="Z62" s="1"/>
    </row>
    <row r="63" spans="2:26" s="2" customFormat="1" ht="15" hidden="1" customHeight="1" x14ac:dyDescent="0.2">
      <c r="B63" s="445" t="s">
        <v>34</v>
      </c>
      <c r="C63" s="461">
        <f t="shared" si="24"/>
        <v>0</v>
      </c>
      <c r="D63" s="468">
        <f t="shared" si="21"/>
        <v>2</v>
      </c>
      <c r="E63" s="461">
        <f t="shared" si="21"/>
        <v>0</v>
      </c>
      <c r="F63" s="468">
        <f t="shared" si="21"/>
        <v>1</v>
      </c>
      <c r="G63" s="461">
        <f t="shared" si="21"/>
        <v>1</v>
      </c>
      <c r="H63" s="468">
        <f t="shared" si="21"/>
        <v>3</v>
      </c>
      <c r="I63" s="461">
        <f t="shared" si="21"/>
        <v>2</v>
      </c>
      <c r="J63" s="468">
        <f t="shared" si="21"/>
        <v>1</v>
      </c>
      <c r="K63" s="461">
        <f t="shared" si="21"/>
        <v>0</v>
      </c>
      <c r="L63" s="468">
        <f t="shared" si="21"/>
        <v>1</v>
      </c>
      <c r="M63" s="461">
        <f t="shared" si="21"/>
        <v>0</v>
      </c>
      <c r="N63" s="468">
        <f t="shared" si="21"/>
        <v>0</v>
      </c>
      <c r="O63" s="461">
        <f t="shared" si="21"/>
        <v>0</v>
      </c>
      <c r="P63" s="468">
        <f t="shared" si="21"/>
        <v>0</v>
      </c>
      <c r="Q63" s="275"/>
      <c r="R63" s="461">
        <f t="shared" si="22"/>
        <v>9</v>
      </c>
      <c r="S63" s="461">
        <f t="shared" si="22"/>
        <v>2</v>
      </c>
      <c r="T63" s="473">
        <f t="shared" si="22"/>
        <v>0</v>
      </c>
      <c r="U63" s="477">
        <f t="shared" si="22"/>
        <v>0</v>
      </c>
      <c r="V63" s="14"/>
      <c r="W63" s="461">
        <f t="shared" si="23"/>
        <v>3</v>
      </c>
      <c r="X63" s="450">
        <f t="shared" si="23"/>
        <v>8</v>
      </c>
      <c r="Y63" s="457">
        <f t="shared" si="23"/>
        <v>11</v>
      </c>
      <c r="Z63" s="1"/>
    </row>
    <row r="64" spans="2:26" s="2" customFormat="1" ht="15" hidden="1" customHeight="1" x14ac:dyDescent="0.2">
      <c r="B64" s="443" t="s">
        <v>35</v>
      </c>
      <c r="C64" s="463">
        <f t="shared" si="24"/>
        <v>0</v>
      </c>
      <c r="D64" s="470">
        <f t="shared" si="21"/>
        <v>2</v>
      </c>
      <c r="E64" s="463">
        <f t="shared" si="21"/>
        <v>0</v>
      </c>
      <c r="F64" s="470">
        <f t="shared" si="21"/>
        <v>1</v>
      </c>
      <c r="G64" s="463">
        <f t="shared" si="21"/>
        <v>1</v>
      </c>
      <c r="H64" s="470">
        <f t="shared" si="21"/>
        <v>4</v>
      </c>
      <c r="I64" s="463">
        <f t="shared" si="21"/>
        <v>2</v>
      </c>
      <c r="J64" s="470">
        <f t="shared" si="21"/>
        <v>1</v>
      </c>
      <c r="K64" s="463">
        <f t="shared" si="21"/>
        <v>0</v>
      </c>
      <c r="L64" s="470">
        <f t="shared" si="21"/>
        <v>1</v>
      </c>
      <c r="M64" s="463">
        <f t="shared" si="21"/>
        <v>0</v>
      </c>
      <c r="N64" s="470">
        <f t="shared" si="21"/>
        <v>0</v>
      </c>
      <c r="O64" s="463">
        <f t="shared" si="21"/>
        <v>0</v>
      </c>
      <c r="P64" s="470">
        <f t="shared" si="21"/>
        <v>0</v>
      </c>
      <c r="Q64" s="275"/>
      <c r="R64" s="463">
        <f t="shared" si="22"/>
        <v>10</v>
      </c>
      <c r="S64" s="463">
        <f t="shared" si="22"/>
        <v>2</v>
      </c>
      <c r="T64" s="472">
        <f t="shared" si="22"/>
        <v>0</v>
      </c>
      <c r="U64" s="479">
        <f t="shared" si="22"/>
        <v>0</v>
      </c>
      <c r="V64" s="14"/>
      <c r="W64" s="463">
        <f t="shared" si="23"/>
        <v>3</v>
      </c>
      <c r="X64" s="454">
        <f t="shared" si="23"/>
        <v>9</v>
      </c>
      <c r="Y64" s="459">
        <f t="shared" si="23"/>
        <v>12</v>
      </c>
      <c r="Z64" s="1"/>
    </row>
    <row r="65" spans="2:26" s="2" customFormat="1" ht="15" hidden="1" customHeight="1" x14ac:dyDescent="0.2">
      <c r="B65" s="443" t="s">
        <v>36</v>
      </c>
      <c r="C65" s="461">
        <f t="shared" si="24"/>
        <v>1</v>
      </c>
      <c r="D65" s="468">
        <f t="shared" si="21"/>
        <v>2</v>
      </c>
      <c r="E65" s="461">
        <f t="shared" si="21"/>
        <v>0</v>
      </c>
      <c r="F65" s="468">
        <f t="shared" si="21"/>
        <v>1</v>
      </c>
      <c r="G65" s="461">
        <f t="shared" si="21"/>
        <v>1</v>
      </c>
      <c r="H65" s="468">
        <f t="shared" si="21"/>
        <v>4</v>
      </c>
      <c r="I65" s="461">
        <f t="shared" si="21"/>
        <v>2</v>
      </c>
      <c r="J65" s="468">
        <f t="shared" si="21"/>
        <v>1</v>
      </c>
      <c r="K65" s="461">
        <f t="shared" si="21"/>
        <v>0</v>
      </c>
      <c r="L65" s="468">
        <f t="shared" si="21"/>
        <v>1</v>
      </c>
      <c r="M65" s="461">
        <f t="shared" si="21"/>
        <v>0</v>
      </c>
      <c r="N65" s="468">
        <f t="shared" si="21"/>
        <v>0</v>
      </c>
      <c r="O65" s="461">
        <f t="shared" si="21"/>
        <v>0</v>
      </c>
      <c r="P65" s="468">
        <f t="shared" si="21"/>
        <v>0</v>
      </c>
      <c r="Q65" s="275"/>
      <c r="R65" s="461">
        <f t="shared" si="22"/>
        <v>11</v>
      </c>
      <c r="S65" s="461">
        <f t="shared" si="22"/>
        <v>2</v>
      </c>
      <c r="T65" s="473">
        <f t="shared" si="22"/>
        <v>0</v>
      </c>
      <c r="U65" s="477">
        <f t="shared" si="22"/>
        <v>0</v>
      </c>
      <c r="V65" s="14"/>
      <c r="W65" s="461">
        <f t="shared" si="23"/>
        <v>4</v>
      </c>
      <c r="X65" s="450">
        <f t="shared" si="23"/>
        <v>9</v>
      </c>
      <c r="Y65" s="457">
        <f t="shared" si="23"/>
        <v>13</v>
      </c>
      <c r="Z65" s="1"/>
    </row>
    <row r="66" spans="2:26" s="2" customFormat="1" ht="15" hidden="1" customHeight="1" x14ac:dyDescent="0.2">
      <c r="B66" s="443" t="s">
        <v>37</v>
      </c>
      <c r="C66" s="462">
        <f t="shared" si="24"/>
        <v>1</v>
      </c>
      <c r="D66" s="469">
        <f t="shared" si="21"/>
        <v>2</v>
      </c>
      <c r="E66" s="462">
        <f t="shared" si="21"/>
        <v>0</v>
      </c>
      <c r="F66" s="469">
        <f t="shared" si="21"/>
        <v>1</v>
      </c>
      <c r="G66" s="462">
        <f t="shared" si="21"/>
        <v>1</v>
      </c>
      <c r="H66" s="469">
        <f t="shared" si="21"/>
        <v>4</v>
      </c>
      <c r="I66" s="462">
        <f t="shared" si="21"/>
        <v>2</v>
      </c>
      <c r="J66" s="469">
        <f t="shared" si="21"/>
        <v>1</v>
      </c>
      <c r="K66" s="462">
        <f t="shared" si="21"/>
        <v>0</v>
      </c>
      <c r="L66" s="469">
        <f t="shared" si="21"/>
        <v>1</v>
      </c>
      <c r="M66" s="462">
        <f t="shared" si="21"/>
        <v>0</v>
      </c>
      <c r="N66" s="469">
        <f t="shared" si="21"/>
        <v>0</v>
      </c>
      <c r="O66" s="462">
        <f t="shared" si="21"/>
        <v>0</v>
      </c>
      <c r="P66" s="469">
        <f t="shared" si="21"/>
        <v>0</v>
      </c>
      <c r="Q66" s="275"/>
      <c r="R66" s="462">
        <f t="shared" si="22"/>
        <v>11</v>
      </c>
      <c r="S66" s="462">
        <f t="shared" si="22"/>
        <v>2</v>
      </c>
      <c r="T66" s="474">
        <f t="shared" si="22"/>
        <v>0</v>
      </c>
      <c r="U66" s="478">
        <f t="shared" si="22"/>
        <v>0</v>
      </c>
      <c r="V66" s="14"/>
      <c r="W66" s="462">
        <f t="shared" si="23"/>
        <v>4</v>
      </c>
      <c r="X66" s="452">
        <f t="shared" si="23"/>
        <v>9</v>
      </c>
      <c r="Y66" s="458">
        <f t="shared" si="23"/>
        <v>13</v>
      </c>
      <c r="Z66" s="1"/>
    </row>
    <row r="67" spans="2:26" s="2" customFormat="1" ht="15" hidden="1" customHeight="1" x14ac:dyDescent="0.2">
      <c r="B67" s="444" t="s">
        <v>38</v>
      </c>
      <c r="C67" s="461">
        <f t="shared" si="24"/>
        <v>1</v>
      </c>
      <c r="D67" s="468">
        <f t="shared" si="21"/>
        <v>3</v>
      </c>
      <c r="E67" s="461">
        <f t="shared" si="21"/>
        <v>0</v>
      </c>
      <c r="F67" s="468">
        <f t="shared" si="21"/>
        <v>1</v>
      </c>
      <c r="G67" s="461">
        <f t="shared" si="21"/>
        <v>1</v>
      </c>
      <c r="H67" s="468">
        <f t="shared" si="21"/>
        <v>5</v>
      </c>
      <c r="I67" s="461">
        <f t="shared" si="21"/>
        <v>3</v>
      </c>
      <c r="J67" s="468">
        <f t="shared" si="21"/>
        <v>3</v>
      </c>
      <c r="K67" s="461">
        <f t="shared" si="21"/>
        <v>0</v>
      </c>
      <c r="L67" s="468">
        <f t="shared" si="21"/>
        <v>2</v>
      </c>
      <c r="M67" s="461">
        <f t="shared" si="21"/>
        <v>0</v>
      </c>
      <c r="N67" s="468">
        <f t="shared" si="21"/>
        <v>0</v>
      </c>
      <c r="O67" s="461">
        <f t="shared" si="21"/>
        <v>0</v>
      </c>
      <c r="P67" s="468">
        <f t="shared" si="21"/>
        <v>0</v>
      </c>
      <c r="Q67" s="275"/>
      <c r="R67" s="461">
        <f t="shared" si="22"/>
        <v>17</v>
      </c>
      <c r="S67" s="461">
        <f t="shared" si="22"/>
        <v>2</v>
      </c>
      <c r="T67" s="473">
        <f t="shared" si="22"/>
        <v>0</v>
      </c>
      <c r="U67" s="477">
        <f t="shared" si="22"/>
        <v>0</v>
      </c>
      <c r="V67" s="14"/>
      <c r="W67" s="461">
        <f t="shared" si="23"/>
        <v>5</v>
      </c>
      <c r="X67" s="450">
        <f t="shared" si="23"/>
        <v>14</v>
      </c>
      <c r="Y67" s="457">
        <f t="shared" si="23"/>
        <v>19</v>
      </c>
      <c r="Z67" s="1"/>
    </row>
    <row r="68" spans="2:26" s="2" customFormat="1" ht="15" hidden="1" customHeight="1" x14ac:dyDescent="0.2">
      <c r="B68" s="443" t="s">
        <v>39</v>
      </c>
      <c r="C68" s="461">
        <f t="shared" si="24"/>
        <v>1</v>
      </c>
      <c r="D68" s="468">
        <f t="shared" si="21"/>
        <v>3</v>
      </c>
      <c r="E68" s="461">
        <f t="shared" si="21"/>
        <v>0</v>
      </c>
      <c r="F68" s="468">
        <f t="shared" si="21"/>
        <v>1</v>
      </c>
      <c r="G68" s="461">
        <f t="shared" si="21"/>
        <v>1</v>
      </c>
      <c r="H68" s="468">
        <f t="shared" si="21"/>
        <v>5</v>
      </c>
      <c r="I68" s="461">
        <f t="shared" si="21"/>
        <v>3</v>
      </c>
      <c r="J68" s="468">
        <f t="shared" si="21"/>
        <v>3</v>
      </c>
      <c r="K68" s="461">
        <f t="shared" si="21"/>
        <v>0</v>
      </c>
      <c r="L68" s="468">
        <f t="shared" si="21"/>
        <v>2</v>
      </c>
      <c r="M68" s="461">
        <f t="shared" si="21"/>
        <v>0</v>
      </c>
      <c r="N68" s="468">
        <f t="shared" si="21"/>
        <v>0</v>
      </c>
      <c r="O68" s="461">
        <f t="shared" si="21"/>
        <v>0</v>
      </c>
      <c r="P68" s="468">
        <f t="shared" si="21"/>
        <v>0</v>
      </c>
      <c r="Q68" s="275"/>
      <c r="R68" s="461">
        <f t="shared" si="22"/>
        <v>17</v>
      </c>
      <c r="S68" s="461">
        <f t="shared" si="22"/>
        <v>2</v>
      </c>
      <c r="T68" s="473">
        <f t="shared" si="22"/>
        <v>0</v>
      </c>
      <c r="U68" s="477">
        <f t="shared" si="22"/>
        <v>0</v>
      </c>
      <c r="V68" s="14"/>
      <c r="W68" s="461">
        <f t="shared" si="23"/>
        <v>5</v>
      </c>
      <c r="X68" s="450">
        <f t="shared" si="23"/>
        <v>14</v>
      </c>
      <c r="Y68" s="457">
        <f t="shared" si="23"/>
        <v>19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4"/>
        <v>1</v>
      </c>
      <c r="D69" s="471">
        <f t="shared" si="21"/>
        <v>4</v>
      </c>
      <c r="E69" s="464">
        <f t="shared" si="21"/>
        <v>0</v>
      </c>
      <c r="F69" s="471">
        <f t="shared" si="21"/>
        <v>1</v>
      </c>
      <c r="G69" s="464">
        <f t="shared" si="21"/>
        <v>1</v>
      </c>
      <c r="H69" s="471">
        <f t="shared" si="21"/>
        <v>5</v>
      </c>
      <c r="I69" s="464">
        <f t="shared" si="21"/>
        <v>3</v>
      </c>
      <c r="J69" s="471">
        <f t="shared" si="21"/>
        <v>5</v>
      </c>
      <c r="K69" s="464">
        <f t="shared" si="21"/>
        <v>0</v>
      </c>
      <c r="L69" s="471">
        <f t="shared" si="21"/>
        <v>3</v>
      </c>
      <c r="M69" s="464">
        <f t="shared" si="21"/>
        <v>0</v>
      </c>
      <c r="N69" s="471">
        <f t="shared" si="21"/>
        <v>0</v>
      </c>
      <c r="O69" s="464">
        <f t="shared" si="21"/>
        <v>0</v>
      </c>
      <c r="P69" s="471">
        <f t="shared" si="21"/>
        <v>0</v>
      </c>
      <c r="Q69" s="275"/>
      <c r="R69" s="464">
        <f t="shared" si="22"/>
        <v>21</v>
      </c>
      <c r="S69" s="464">
        <f t="shared" si="22"/>
        <v>2</v>
      </c>
      <c r="T69" s="480">
        <f t="shared" si="22"/>
        <v>0</v>
      </c>
      <c r="U69" s="481">
        <f t="shared" si="22"/>
        <v>0</v>
      </c>
      <c r="V69" s="14"/>
      <c r="W69" s="464">
        <f t="shared" si="23"/>
        <v>5</v>
      </c>
      <c r="X69" s="465">
        <f t="shared" si="23"/>
        <v>18</v>
      </c>
      <c r="Y69" s="460">
        <f t="shared" si="23"/>
        <v>23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2"/>
      <c r="U71" s="12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657" t="str">
        <f>T7</f>
        <v>2011  ~  2012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43"/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85"/>
      <c r="I75" s="26"/>
      <c r="J75" s="27"/>
      <c r="K75" s="109"/>
      <c r="L75" s="593">
        <v>1</v>
      </c>
      <c r="M75" s="26"/>
      <c r="N75" s="784">
        <v>1</v>
      </c>
      <c r="O75" s="109"/>
      <c r="P75" s="85"/>
      <c r="Q75" s="144"/>
      <c r="R75" s="145"/>
      <c r="S75" s="10"/>
      <c r="T75" s="148">
        <v>1</v>
      </c>
      <c r="U75" s="149">
        <v>1</v>
      </c>
      <c r="V75" s="721"/>
      <c r="W75" s="172">
        <f>I75+K75+M75+O75+G75+E75+C75+Q75</f>
        <v>0</v>
      </c>
      <c r="X75" s="206">
        <f>J75+L75+N75+P75+H75+F75+D75+R75</f>
        <v>2</v>
      </c>
      <c r="Y75" s="73">
        <f>W75+X75</f>
        <v>2</v>
      </c>
    </row>
    <row r="76" spans="2:26" ht="15" customHeight="1" x14ac:dyDescent="0.2">
      <c r="B76" s="63" t="s">
        <v>31</v>
      </c>
      <c r="C76" s="547">
        <v>1</v>
      </c>
      <c r="D76" s="87"/>
      <c r="E76" s="16"/>
      <c r="F76" s="15"/>
      <c r="G76" s="110"/>
      <c r="H76" s="87"/>
      <c r="I76" s="16"/>
      <c r="J76" s="15"/>
      <c r="K76" s="110"/>
      <c r="L76" s="87"/>
      <c r="M76" s="16"/>
      <c r="N76" s="15"/>
      <c r="O76" s="110"/>
      <c r="P76" s="87"/>
      <c r="Q76" s="146"/>
      <c r="R76" s="147"/>
      <c r="S76" s="10"/>
      <c r="T76" s="146"/>
      <c r="U76" s="147">
        <v>1</v>
      </c>
      <c r="V76" s="721"/>
      <c r="W76" s="174">
        <f t="shared" ref="W76:X87" si="25">I76+K76+M76+O76+G76+E76+C76+Q76</f>
        <v>1</v>
      </c>
      <c r="X76" s="207">
        <f t="shared" si="25"/>
        <v>0</v>
      </c>
      <c r="Y76" s="74">
        <f t="shared" ref="Y76:Y87" si="26">W76+X76</f>
        <v>1</v>
      </c>
    </row>
    <row r="77" spans="2:26" ht="15" customHeight="1" x14ac:dyDescent="0.2">
      <c r="B77" s="63" t="s">
        <v>58</v>
      </c>
      <c r="C77" s="22"/>
      <c r="D77" s="87"/>
      <c r="E77" s="545">
        <v>1</v>
      </c>
      <c r="F77" s="15"/>
      <c r="G77" s="110"/>
      <c r="H77" s="581">
        <v>2</v>
      </c>
      <c r="I77" s="16"/>
      <c r="J77" s="15"/>
      <c r="K77" s="110"/>
      <c r="L77" s="87"/>
      <c r="M77" s="16"/>
      <c r="N77" s="15"/>
      <c r="O77" s="110"/>
      <c r="P77" s="87"/>
      <c r="Q77" s="146"/>
      <c r="R77" s="147"/>
      <c r="S77" s="10"/>
      <c r="T77" s="150">
        <v>2</v>
      </c>
      <c r="U77" s="151">
        <v>1</v>
      </c>
      <c r="V77" s="721"/>
      <c r="W77" s="174">
        <f t="shared" si="25"/>
        <v>1</v>
      </c>
      <c r="X77" s="207">
        <f t="shared" si="25"/>
        <v>2</v>
      </c>
      <c r="Y77" s="74">
        <f t="shared" si="26"/>
        <v>3</v>
      </c>
    </row>
    <row r="78" spans="2:26" ht="15" customHeight="1" x14ac:dyDescent="0.2">
      <c r="B78" s="64" t="s">
        <v>32</v>
      </c>
      <c r="C78" s="88"/>
      <c r="D78" s="89"/>
      <c r="E78" s="30"/>
      <c r="F78" s="31"/>
      <c r="G78" s="112"/>
      <c r="H78" s="582">
        <v>1</v>
      </c>
      <c r="I78" s="30"/>
      <c r="J78" s="31"/>
      <c r="K78" s="112"/>
      <c r="L78" s="89"/>
      <c r="M78" s="30"/>
      <c r="N78" s="31"/>
      <c r="O78" s="112"/>
      <c r="P78" s="89"/>
      <c r="Q78" s="148"/>
      <c r="R78" s="149"/>
      <c r="S78" s="10"/>
      <c r="T78" s="146"/>
      <c r="U78" s="147">
        <v>1</v>
      </c>
      <c r="V78" s="721"/>
      <c r="W78" s="176">
        <f t="shared" si="25"/>
        <v>0</v>
      </c>
      <c r="X78" s="208">
        <f t="shared" si="25"/>
        <v>1</v>
      </c>
      <c r="Y78" s="75">
        <f t="shared" si="26"/>
        <v>1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110"/>
      <c r="H79" s="87"/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10"/>
      <c r="T79" s="146"/>
      <c r="U79" s="147"/>
      <c r="V79" s="721"/>
      <c r="W79" s="174">
        <f t="shared" si="25"/>
        <v>0</v>
      </c>
      <c r="X79" s="207">
        <f t="shared" si="25"/>
        <v>0</v>
      </c>
      <c r="Y79" s="74">
        <f t="shared" si="26"/>
        <v>0</v>
      </c>
    </row>
    <row r="80" spans="2:26" ht="15" customHeight="1" x14ac:dyDescent="0.2">
      <c r="B80" s="65" t="s">
        <v>34</v>
      </c>
      <c r="C80" s="93"/>
      <c r="D80" s="777">
        <v>1</v>
      </c>
      <c r="E80" s="33"/>
      <c r="F80" s="34"/>
      <c r="G80" s="108"/>
      <c r="H80" s="583">
        <v>1</v>
      </c>
      <c r="I80" s="33"/>
      <c r="J80" s="34"/>
      <c r="K80" s="108"/>
      <c r="L80" s="94"/>
      <c r="M80" s="575">
        <v>1</v>
      </c>
      <c r="N80" s="34"/>
      <c r="O80" s="108"/>
      <c r="P80" s="777">
        <v>1</v>
      </c>
      <c r="Q80" s="150"/>
      <c r="R80" s="151"/>
      <c r="S80" s="10"/>
      <c r="T80" s="146">
        <v>3</v>
      </c>
      <c r="U80" s="147">
        <v>1</v>
      </c>
      <c r="V80" s="721"/>
      <c r="W80" s="178">
        <f t="shared" si="25"/>
        <v>1</v>
      </c>
      <c r="X80" s="209">
        <f t="shared" si="25"/>
        <v>3</v>
      </c>
      <c r="Y80" s="76">
        <f t="shared" si="26"/>
        <v>4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110"/>
      <c r="H81" s="87"/>
      <c r="I81" s="16"/>
      <c r="J81" s="15"/>
      <c r="K81" s="110"/>
      <c r="L81" s="543">
        <v>1</v>
      </c>
      <c r="M81" s="16"/>
      <c r="N81" s="15"/>
      <c r="O81" s="110"/>
      <c r="P81" s="87"/>
      <c r="Q81" s="146"/>
      <c r="R81" s="147"/>
      <c r="S81" s="10"/>
      <c r="T81" s="148">
        <v>1</v>
      </c>
      <c r="U81" s="149"/>
      <c r="V81" s="721"/>
      <c r="W81" s="176">
        <f t="shared" si="25"/>
        <v>0</v>
      </c>
      <c r="X81" s="208">
        <f t="shared" si="25"/>
        <v>1</v>
      </c>
      <c r="Y81" s="75">
        <f t="shared" si="26"/>
        <v>1</v>
      </c>
    </row>
    <row r="82" spans="2:26" ht="15" customHeight="1" x14ac:dyDescent="0.2">
      <c r="B82" s="63" t="s">
        <v>36</v>
      </c>
      <c r="C82" s="22"/>
      <c r="D82" s="87"/>
      <c r="E82" s="16"/>
      <c r="F82" s="15"/>
      <c r="G82" s="546">
        <v>1</v>
      </c>
      <c r="H82" s="87"/>
      <c r="I82" s="16"/>
      <c r="J82" s="15"/>
      <c r="K82" s="110"/>
      <c r="L82" s="87"/>
      <c r="M82" s="16"/>
      <c r="N82" s="15"/>
      <c r="O82" s="110"/>
      <c r="P82" s="87"/>
      <c r="Q82" s="146"/>
      <c r="R82" s="147"/>
      <c r="S82" s="10"/>
      <c r="T82" s="146"/>
      <c r="U82" s="147">
        <v>1</v>
      </c>
      <c r="V82" s="721"/>
      <c r="W82" s="174">
        <f t="shared" si="25"/>
        <v>1</v>
      </c>
      <c r="X82" s="207">
        <f t="shared" si="25"/>
        <v>0</v>
      </c>
      <c r="Y82" s="74">
        <f t="shared" si="26"/>
        <v>1</v>
      </c>
    </row>
    <row r="83" spans="2:26" ht="15" customHeight="1" x14ac:dyDescent="0.2">
      <c r="B83" s="63" t="s">
        <v>37</v>
      </c>
      <c r="C83" s="22"/>
      <c r="D83" s="87"/>
      <c r="E83" s="16"/>
      <c r="F83" s="15"/>
      <c r="G83" s="110"/>
      <c r="H83" s="87"/>
      <c r="I83" s="16"/>
      <c r="J83" s="15"/>
      <c r="K83" s="110"/>
      <c r="L83" s="87"/>
      <c r="M83" s="16"/>
      <c r="N83" s="15"/>
      <c r="O83" s="110"/>
      <c r="P83" s="87"/>
      <c r="Q83" s="146"/>
      <c r="R83" s="147"/>
      <c r="S83" s="10"/>
      <c r="T83" s="150"/>
      <c r="U83" s="151"/>
      <c r="V83" s="721"/>
      <c r="W83" s="178">
        <f t="shared" si="25"/>
        <v>0</v>
      </c>
      <c r="X83" s="209">
        <f t="shared" si="25"/>
        <v>0</v>
      </c>
      <c r="Y83" s="76">
        <f t="shared" si="26"/>
        <v>0</v>
      </c>
    </row>
    <row r="84" spans="2:26" ht="15" customHeight="1" x14ac:dyDescent="0.2">
      <c r="B84" s="64" t="s">
        <v>38</v>
      </c>
      <c r="C84" s="88"/>
      <c r="D84" s="89"/>
      <c r="E84" s="30"/>
      <c r="F84" s="587">
        <v>1</v>
      </c>
      <c r="G84" s="112"/>
      <c r="H84" s="89"/>
      <c r="I84" s="30"/>
      <c r="J84" s="31"/>
      <c r="K84" s="112"/>
      <c r="L84" s="549">
        <v>1</v>
      </c>
      <c r="M84" s="576">
        <v>1</v>
      </c>
      <c r="N84" s="754">
        <v>1</v>
      </c>
      <c r="O84" s="112"/>
      <c r="P84" s="549">
        <v>2</v>
      </c>
      <c r="Q84" s="148"/>
      <c r="R84" s="149"/>
      <c r="S84" s="10"/>
      <c r="T84" s="146">
        <v>5</v>
      </c>
      <c r="U84" s="147">
        <v>1</v>
      </c>
      <c r="V84" s="721"/>
      <c r="W84" s="174">
        <f t="shared" si="25"/>
        <v>1</v>
      </c>
      <c r="X84" s="207">
        <f t="shared" si="25"/>
        <v>5</v>
      </c>
      <c r="Y84" s="74">
        <f t="shared" si="26"/>
        <v>6</v>
      </c>
    </row>
    <row r="85" spans="2:26" ht="15" customHeight="1" x14ac:dyDescent="0.2">
      <c r="B85" s="63" t="s">
        <v>39</v>
      </c>
      <c r="C85" s="22"/>
      <c r="D85" s="87"/>
      <c r="E85" s="16"/>
      <c r="F85" s="15"/>
      <c r="G85" s="110"/>
      <c r="H85" s="87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10"/>
      <c r="T85" s="146"/>
      <c r="U85" s="147"/>
      <c r="V85" s="721"/>
      <c r="W85" s="174">
        <f t="shared" si="25"/>
        <v>0</v>
      </c>
      <c r="X85" s="207">
        <f t="shared" si="25"/>
        <v>0</v>
      </c>
      <c r="Y85" s="74">
        <f t="shared" si="26"/>
        <v>0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772">
        <v>1</v>
      </c>
      <c r="I86" s="115"/>
      <c r="J86" s="844">
        <v>1</v>
      </c>
      <c r="K86" s="113"/>
      <c r="L86" s="97"/>
      <c r="M86" s="115"/>
      <c r="N86" s="844">
        <v>1</v>
      </c>
      <c r="O86" s="113"/>
      <c r="P86" s="772">
        <v>1</v>
      </c>
      <c r="Q86" s="152"/>
      <c r="R86" s="153"/>
      <c r="S86" s="10"/>
      <c r="T86" s="146">
        <v>2</v>
      </c>
      <c r="U86" s="147">
        <v>2</v>
      </c>
      <c r="V86" s="721"/>
      <c r="W86" s="199">
        <f t="shared" si="25"/>
        <v>0</v>
      </c>
      <c r="X86" s="210">
        <f t="shared" si="25"/>
        <v>4</v>
      </c>
      <c r="Y86" s="77">
        <f t="shared" si="26"/>
        <v>4</v>
      </c>
    </row>
    <row r="87" spans="2:26" ht="15" customHeight="1" thickBot="1" x14ac:dyDescent="0.25">
      <c r="B87" s="66" t="s">
        <v>29</v>
      </c>
      <c r="C87" s="154">
        <f>SUM(C75:C86)</f>
        <v>1</v>
      </c>
      <c r="D87" s="658">
        <f>SUM(D75:D86)</f>
        <v>1</v>
      </c>
      <c r="E87" s="154">
        <f t="shared" ref="E87:U87" si="27">SUM(E75:E86)</f>
        <v>1</v>
      </c>
      <c r="F87" s="82">
        <f t="shared" si="27"/>
        <v>1</v>
      </c>
      <c r="G87" s="154">
        <f t="shared" si="27"/>
        <v>1</v>
      </c>
      <c r="H87" s="82">
        <f t="shared" si="27"/>
        <v>5</v>
      </c>
      <c r="I87" s="154">
        <f t="shared" si="27"/>
        <v>0</v>
      </c>
      <c r="J87" s="658">
        <f t="shared" si="27"/>
        <v>1</v>
      </c>
      <c r="K87" s="154">
        <f t="shared" si="27"/>
        <v>0</v>
      </c>
      <c r="L87" s="82">
        <f t="shared" si="27"/>
        <v>3</v>
      </c>
      <c r="M87" s="154">
        <f t="shared" si="27"/>
        <v>2</v>
      </c>
      <c r="N87" s="82">
        <f t="shared" si="27"/>
        <v>3</v>
      </c>
      <c r="O87" s="154">
        <f t="shared" si="27"/>
        <v>0</v>
      </c>
      <c r="P87" s="82">
        <f t="shared" si="27"/>
        <v>4</v>
      </c>
      <c r="Q87" s="154">
        <f t="shared" si="27"/>
        <v>0</v>
      </c>
      <c r="R87" s="82">
        <f t="shared" si="27"/>
        <v>0</v>
      </c>
      <c r="T87" s="59">
        <f t="shared" si="27"/>
        <v>14</v>
      </c>
      <c r="U87" s="56">
        <f t="shared" si="27"/>
        <v>9</v>
      </c>
      <c r="V87" s="721"/>
      <c r="W87" s="119">
        <f t="shared" si="25"/>
        <v>5</v>
      </c>
      <c r="X87" s="60">
        <f t="shared" si="25"/>
        <v>18</v>
      </c>
      <c r="Y87" s="57">
        <f t="shared" si="26"/>
        <v>23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28">D75</f>
        <v>0</v>
      </c>
      <c r="E88" s="447">
        <f t="shared" si="28"/>
        <v>0</v>
      </c>
      <c r="F88" s="467">
        <f t="shared" si="28"/>
        <v>0</v>
      </c>
      <c r="G88" s="447">
        <f t="shared" si="28"/>
        <v>0</v>
      </c>
      <c r="H88" s="467">
        <f t="shared" si="28"/>
        <v>0</v>
      </c>
      <c r="I88" s="447">
        <f t="shared" si="28"/>
        <v>0</v>
      </c>
      <c r="J88" s="467">
        <f t="shared" si="28"/>
        <v>0</v>
      </c>
      <c r="K88" s="447">
        <f t="shared" si="28"/>
        <v>0</v>
      </c>
      <c r="L88" s="467">
        <f t="shared" si="28"/>
        <v>1</v>
      </c>
      <c r="M88" s="447">
        <f t="shared" si="28"/>
        <v>0</v>
      </c>
      <c r="N88" s="467">
        <f t="shared" si="28"/>
        <v>1</v>
      </c>
      <c r="O88" s="447">
        <f t="shared" si="28"/>
        <v>0</v>
      </c>
      <c r="P88" s="467">
        <f t="shared" si="28"/>
        <v>0</v>
      </c>
      <c r="Q88" s="447">
        <f t="shared" si="28"/>
        <v>0</v>
      </c>
      <c r="R88" s="467">
        <f t="shared" si="28"/>
        <v>0</v>
      </c>
      <c r="T88" s="447">
        <f>T75</f>
        <v>1</v>
      </c>
      <c r="U88" s="467">
        <f>U75</f>
        <v>1</v>
      </c>
      <c r="W88" s="447">
        <f>W75</f>
        <v>0</v>
      </c>
      <c r="X88" s="449">
        <f>X75</f>
        <v>2</v>
      </c>
      <c r="Y88" s="456">
        <f>Y75</f>
        <v>2</v>
      </c>
    </row>
    <row r="89" spans="2:26" s="14" customFormat="1" ht="15" hidden="1" customHeight="1" x14ac:dyDescent="0.2">
      <c r="B89" s="443" t="s">
        <v>31</v>
      </c>
      <c r="C89" s="461">
        <f>C76+C88</f>
        <v>1</v>
      </c>
      <c r="D89" s="468">
        <f t="shared" ref="D89:R99" si="29">D76+D88</f>
        <v>0</v>
      </c>
      <c r="E89" s="461">
        <f t="shared" si="29"/>
        <v>0</v>
      </c>
      <c r="F89" s="468">
        <f t="shared" si="29"/>
        <v>0</v>
      </c>
      <c r="G89" s="461">
        <f t="shared" si="29"/>
        <v>0</v>
      </c>
      <c r="H89" s="468">
        <f t="shared" si="29"/>
        <v>0</v>
      </c>
      <c r="I89" s="461">
        <f t="shared" si="29"/>
        <v>0</v>
      </c>
      <c r="J89" s="468">
        <f t="shared" si="29"/>
        <v>0</v>
      </c>
      <c r="K89" s="461">
        <f t="shared" si="29"/>
        <v>0</v>
      </c>
      <c r="L89" s="468">
        <f t="shared" si="29"/>
        <v>1</v>
      </c>
      <c r="M89" s="461">
        <f t="shared" si="29"/>
        <v>0</v>
      </c>
      <c r="N89" s="468">
        <f t="shared" si="29"/>
        <v>1</v>
      </c>
      <c r="O89" s="461">
        <f t="shared" si="29"/>
        <v>0</v>
      </c>
      <c r="P89" s="468">
        <f t="shared" si="29"/>
        <v>0</v>
      </c>
      <c r="Q89" s="461">
        <f t="shared" si="29"/>
        <v>0</v>
      </c>
      <c r="R89" s="468">
        <f t="shared" si="29"/>
        <v>0</v>
      </c>
      <c r="S89" s="1"/>
      <c r="T89" s="461">
        <f t="shared" ref="T89:U99" si="30">T76+T88</f>
        <v>1</v>
      </c>
      <c r="U89" s="468">
        <f t="shared" si="30"/>
        <v>2</v>
      </c>
      <c r="V89" s="10"/>
      <c r="W89" s="461">
        <f t="shared" ref="W89:Y99" si="31">W76+W88</f>
        <v>1</v>
      </c>
      <c r="X89" s="450">
        <f t="shared" si="31"/>
        <v>2</v>
      </c>
      <c r="Y89" s="457">
        <f t="shared" si="31"/>
        <v>3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2">C77+C89</f>
        <v>1</v>
      </c>
      <c r="D90" s="469">
        <f t="shared" si="29"/>
        <v>0</v>
      </c>
      <c r="E90" s="462">
        <f t="shared" si="29"/>
        <v>1</v>
      </c>
      <c r="F90" s="469">
        <f t="shared" si="29"/>
        <v>0</v>
      </c>
      <c r="G90" s="462">
        <f t="shared" si="29"/>
        <v>0</v>
      </c>
      <c r="H90" s="469">
        <f t="shared" si="29"/>
        <v>2</v>
      </c>
      <c r="I90" s="462">
        <f t="shared" si="29"/>
        <v>0</v>
      </c>
      <c r="J90" s="469">
        <f t="shared" si="29"/>
        <v>0</v>
      </c>
      <c r="K90" s="462">
        <f t="shared" si="29"/>
        <v>0</v>
      </c>
      <c r="L90" s="469">
        <f t="shared" si="29"/>
        <v>1</v>
      </c>
      <c r="M90" s="462">
        <f t="shared" si="29"/>
        <v>0</v>
      </c>
      <c r="N90" s="469">
        <f t="shared" si="29"/>
        <v>1</v>
      </c>
      <c r="O90" s="462">
        <f t="shared" si="29"/>
        <v>0</v>
      </c>
      <c r="P90" s="469">
        <f t="shared" si="29"/>
        <v>0</v>
      </c>
      <c r="Q90" s="462">
        <f t="shared" si="29"/>
        <v>0</v>
      </c>
      <c r="R90" s="469">
        <f t="shared" si="29"/>
        <v>0</v>
      </c>
      <c r="S90" s="1"/>
      <c r="T90" s="462">
        <f t="shared" si="30"/>
        <v>3</v>
      </c>
      <c r="U90" s="469">
        <f t="shared" si="30"/>
        <v>3</v>
      </c>
      <c r="V90" s="10"/>
      <c r="W90" s="462">
        <f t="shared" si="31"/>
        <v>2</v>
      </c>
      <c r="X90" s="452">
        <f t="shared" si="31"/>
        <v>4</v>
      </c>
      <c r="Y90" s="458">
        <f t="shared" si="31"/>
        <v>6</v>
      </c>
      <c r="Z90" s="10"/>
    </row>
    <row r="91" spans="2:26" s="14" customFormat="1" ht="15" hidden="1" customHeight="1" x14ac:dyDescent="0.2">
      <c r="B91" s="444" t="s">
        <v>32</v>
      </c>
      <c r="C91" s="461">
        <f t="shared" si="32"/>
        <v>1</v>
      </c>
      <c r="D91" s="468">
        <f t="shared" si="29"/>
        <v>0</v>
      </c>
      <c r="E91" s="461">
        <f t="shared" si="29"/>
        <v>1</v>
      </c>
      <c r="F91" s="468">
        <f t="shared" si="29"/>
        <v>0</v>
      </c>
      <c r="G91" s="461">
        <f t="shared" si="29"/>
        <v>0</v>
      </c>
      <c r="H91" s="468">
        <f t="shared" si="29"/>
        <v>3</v>
      </c>
      <c r="I91" s="461">
        <f t="shared" si="29"/>
        <v>0</v>
      </c>
      <c r="J91" s="468">
        <f t="shared" si="29"/>
        <v>0</v>
      </c>
      <c r="K91" s="461">
        <f t="shared" si="29"/>
        <v>0</v>
      </c>
      <c r="L91" s="468">
        <f t="shared" si="29"/>
        <v>1</v>
      </c>
      <c r="M91" s="461">
        <f t="shared" si="29"/>
        <v>0</v>
      </c>
      <c r="N91" s="468">
        <f t="shared" si="29"/>
        <v>1</v>
      </c>
      <c r="O91" s="461">
        <f t="shared" si="29"/>
        <v>0</v>
      </c>
      <c r="P91" s="468">
        <f t="shared" si="29"/>
        <v>0</v>
      </c>
      <c r="Q91" s="461">
        <f t="shared" si="29"/>
        <v>0</v>
      </c>
      <c r="R91" s="468">
        <f t="shared" si="29"/>
        <v>0</v>
      </c>
      <c r="S91" s="1"/>
      <c r="T91" s="461">
        <f t="shared" si="30"/>
        <v>3</v>
      </c>
      <c r="U91" s="468">
        <f t="shared" si="30"/>
        <v>4</v>
      </c>
      <c r="V91" s="10"/>
      <c r="W91" s="461">
        <f t="shared" si="31"/>
        <v>2</v>
      </c>
      <c r="X91" s="450">
        <f t="shared" si="31"/>
        <v>5</v>
      </c>
      <c r="Y91" s="457">
        <f t="shared" si="31"/>
        <v>7</v>
      </c>
      <c r="Z91" s="10"/>
    </row>
    <row r="92" spans="2:26" s="14" customFormat="1" ht="15" hidden="1" customHeight="1" x14ac:dyDescent="0.2">
      <c r="B92" s="443" t="s">
        <v>33</v>
      </c>
      <c r="C92" s="461">
        <f t="shared" si="32"/>
        <v>1</v>
      </c>
      <c r="D92" s="468">
        <f t="shared" si="29"/>
        <v>0</v>
      </c>
      <c r="E92" s="461">
        <f t="shared" si="29"/>
        <v>1</v>
      </c>
      <c r="F92" s="468">
        <f t="shared" si="29"/>
        <v>0</v>
      </c>
      <c r="G92" s="461">
        <f t="shared" si="29"/>
        <v>0</v>
      </c>
      <c r="H92" s="468">
        <f t="shared" si="29"/>
        <v>3</v>
      </c>
      <c r="I92" s="461">
        <f t="shared" si="29"/>
        <v>0</v>
      </c>
      <c r="J92" s="468">
        <f t="shared" si="29"/>
        <v>0</v>
      </c>
      <c r="K92" s="461">
        <f t="shared" si="29"/>
        <v>0</v>
      </c>
      <c r="L92" s="468">
        <f t="shared" si="29"/>
        <v>1</v>
      </c>
      <c r="M92" s="461">
        <f t="shared" si="29"/>
        <v>0</v>
      </c>
      <c r="N92" s="468">
        <f t="shared" si="29"/>
        <v>1</v>
      </c>
      <c r="O92" s="461">
        <f t="shared" si="29"/>
        <v>0</v>
      </c>
      <c r="P92" s="468">
        <f t="shared" si="29"/>
        <v>0</v>
      </c>
      <c r="Q92" s="461">
        <f t="shared" si="29"/>
        <v>0</v>
      </c>
      <c r="R92" s="468">
        <f t="shared" si="29"/>
        <v>0</v>
      </c>
      <c r="S92" s="1"/>
      <c r="T92" s="461">
        <f t="shared" si="30"/>
        <v>3</v>
      </c>
      <c r="U92" s="468">
        <f t="shared" si="30"/>
        <v>4</v>
      </c>
      <c r="V92" s="10"/>
      <c r="W92" s="461">
        <f t="shared" si="31"/>
        <v>2</v>
      </c>
      <c r="X92" s="450">
        <f t="shared" si="31"/>
        <v>5</v>
      </c>
      <c r="Y92" s="457">
        <f t="shared" si="31"/>
        <v>7</v>
      </c>
      <c r="Z92" s="10"/>
    </row>
    <row r="93" spans="2:26" s="14" customFormat="1" ht="15" hidden="1" customHeight="1" x14ac:dyDescent="0.2">
      <c r="B93" s="445" t="s">
        <v>34</v>
      </c>
      <c r="C93" s="461">
        <f t="shared" si="32"/>
        <v>1</v>
      </c>
      <c r="D93" s="468">
        <f t="shared" si="29"/>
        <v>1</v>
      </c>
      <c r="E93" s="461">
        <f t="shared" si="29"/>
        <v>1</v>
      </c>
      <c r="F93" s="468">
        <f t="shared" si="29"/>
        <v>0</v>
      </c>
      <c r="G93" s="461">
        <f t="shared" si="29"/>
        <v>0</v>
      </c>
      <c r="H93" s="468">
        <f t="shared" si="29"/>
        <v>4</v>
      </c>
      <c r="I93" s="461">
        <f t="shared" si="29"/>
        <v>0</v>
      </c>
      <c r="J93" s="468">
        <f t="shared" si="29"/>
        <v>0</v>
      </c>
      <c r="K93" s="461">
        <f t="shared" si="29"/>
        <v>0</v>
      </c>
      <c r="L93" s="468">
        <f t="shared" si="29"/>
        <v>1</v>
      </c>
      <c r="M93" s="461">
        <f t="shared" si="29"/>
        <v>1</v>
      </c>
      <c r="N93" s="468">
        <f t="shared" si="29"/>
        <v>1</v>
      </c>
      <c r="O93" s="461">
        <f t="shared" si="29"/>
        <v>0</v>
      </c>
      <c r="P93" s="468">
        <f t="shared" si="29"/>
        <v>1</v>
      </c>
      <c r="Q93" s="461">
        <f t="shared" si="29"/>
        <v>0</v>
      </c>
      <c r="R93" s="468">
        <f t="shared" si="29"/>
        <v>0</v>
      </c>
      <c r="S93" s="1"/>
      <c r="T93" s="461">
        <f t="shared" si="30"/>
        <v>6</v>
      </c>
      <c r="U93" s="468">
        <f t="shared" si="30"/>
        <v>5</v>
      </c>
      <c r="V93" s="10"/>
      <c r="W93" s="461">
        <f t="shared" si="31"/>
        <v>3</v>
      </c>
      <c r="X93" s="450">
        <f t="shared" si="31"/>
        <v>8</v>
      </c>
      <c r="Y93" s="457">
        <f t="shared" si="31"/>
        <v>11</v>
      </c>
      <c r="Z93" s="10"/>
    </row>
    <row r="94" spans="2:26" s="14" customFormat="1" ht="15" hidden="1" customHeight="1" x14ac:dyDescent="0.2">
      <c r="B94" s="443" t="s">
        <v>35</v>
      </c>
      <c r="C94" s="463">
        <f t="shared" si="32"/>
        <v>1</v>
      </c>
      <c r="D94" s="470">
        <f t="shared" si="29"/>
        <v>1</v>
      </c>
      <c r="E94" s="463">
        <f t="shared" si="29"/>
        <v>1</v>
      </c>
      <c r="F94" s="470">
        <f t="shared" si="29"/>
        <v>0</v>
      </c>
      <c r="G94" s="463">
        <f t="shared" si="29"/>
        <v>0</v>
      </c>
      <c r="H94" s="470">
        <f t="shared" si="29"/>
        <v>4</v>
      </c>
      <c r="I94" s="463">
        <f t="shared" si="29"/>
        <v>0</v>
      </c>
      <c r="J94" s="470">
        <f t="shared" si="29"/>
        <v>0</v>
      </c>
      <c r="K94" s="463">
        <f t="shared" si="29"/>
        <v>0</v>
      </c>
      <c r="L94" s="470">
        <f t="shared" si="29"/>
        <v>2</v>
      </c>
      <c r="M94" s="463">
        <f t="shared" si="29"/>
        <v>1</v>
      </c>
      <c r="N94" s="470">
        <f t="shared" si="29"/>
        <v>1</v>
      </c>
      <c r="O94" s="463">
        <f t="shared" si="29"/>
        <v>0</v>
      </c>
      <c r="P94" s="470">
        <f t="shared" si="29"/>
        <v>1</v>
      </c>
      <c r="Q94" s="463">
        <f t="shared" si="29"/>
        <v>0</v>
      </c>
      <c r="R94" s="470">
        <f t="shared" si="29"/>
        <v>0</v>
      </c>
      <c r="S94" s="1"/>
      <c r="T94" s="463">
        <f t="shared" si="30"/>
        <v>7</v>
      </c>
      <c r="U94" s="470">
        <f t="shared" si="30"/>
        <v>5</v>
      </c>
      <c r="V94" s="10"/>
      <c r="W94" s="463">
        <f t="shared" si="31"/>
        <v>3</v>
      </c>
      <c r="X94" s="454">
        <f t="shared" si="31"/>
        <v>9</v>
      </c>
      <c r="Y94" s="459">
        <f t="shared" si="31"/>
        <v>12</v>
      </c>
      <c r="Z94" s="10"/>
    </row>
    <row r="95" spans="2:26" s="14" customFormat="1" ht="15" hidden="1" customHeight="1" x14ac:dyDescent="0.2">
      <c r="B95" s="443" t="s">
        <v>36</v>
      </c>
      <c r="C95" s="461">
        <f t="shared" si="32"/>
        <v>1</v>
      </c>
      <c r="D95" s="468">
        <f t="shared" si="29"/>
        <v>1</v>
      </c>
      <c r="E95" s="461">
        <f t="shared" si="29"/>
        <v>1</v>
      </c>
      <c r="F95" s="468">
        <f t="shared" si="29"/>
        <v>0</v>
      </c>
      <c r="G95" s="461">
        <f t="shared" si="29"/>
        <v>1</v>
      </c>
      <c r="H95" s="468">
        <f t="shared" si="29"/>
        <v>4</v>
      </c>
      <c r="I95" s="461">
        <f t="shared" si="29"/>
        <v>0</v>
      </c>
      <c r="J95" s="468">
        <f t="shared" si="29"/>
        <v>0</v>
      </c>
      <c r="K95" s="461">
        <f t="shared" si="29"/>
        <v>0</v>
      </c>
      <c r="L95" s="468">
        <f t="shared" si="29"/>
        <v>2</v>
      </c>
      <c r="M95" s="461">
        <f t="shared" si="29"/>
        <v>1</v>
      </c>
      <c r="N95" s="468">
        <f t="shared" si="29"/>
        <v>1</v>
      </c>
      <c r="O95" s="461">
        <f t="shared" si="29"/>
        <v>0</v>
      </c>
      <c r="P95" s="468">
        <f t="shared" si="29"/>
        <v>1</v>
      </c>
      <c r="Q95" s="461">
        <f t="shared" si="29"/>
        <v>0</v>
      </c>
      <c r="R95" s="468">
        <f t="shared" si="29"/>
        <v>0</v>
      </c>
      <c r="S95" s="1"/>
      <c r="T95" s="461">
        <f t="shared" si="30"/>
        <v>7</v>
      </c>
      <c r="U95" s="468">
        <f t="shared" si="30"/>
        <v>6</v>
      </c>
      <c r="V95" s="10"/>
      <c r="W95" s="461">
        <f t="shared" si="31"/>
        <v>4</v>
      </c>
      <c r="X95" s="450">
        <f t="shared" si="31"/>
        <v>9</v>
      </c>
      <c r="Y95" s="457">
        <f t="shared" si="31"/>
        <v>13</v>
      </c>
      <c r="Z95" s="10"/>
    </row>
    <row r="96" spans="2:26" s="14" customFormat="1" ht="15" hidden="1" customHeight="1" x14ac:dyDescent="0.2">
      <c r="B96" s="443" t="s">
        <v>37</v>
      </c>
      <c r="C96" s="462">
        <f t="shared" si="32"/>
        <v>1</v>
      </c>
      <c r="D96" s="469">
        <f t="shared" si="29"/>
        <v>1</v>
      </c>
      <c r="E96" s="462">
        <f t="shared" si="29"/>
        <v>1</v>
      </c>
      <c r="F96" s="469">
        <f t="shared" si="29"/>
        <v>0</v>
      </c>
      <c r="G96" s="462">
        <f t="shared" si="29"/>
        <v>1</v>
      </c>
      <c r="H96" s="469">
        <f t="shared" si="29"/>
        <v>4</v>
      </c>
      <c r="I96" s="462">
        <f t="shared" si="29"/>
        <v>0</v>
      </c>
      <c r="J96" s="469">
        <f t="shared" si="29"/>
        <v>0</v>
      </c>
      <c r="K96" s="462">
        <f t="shared" si="29"/>
        <v>0</v>
      </c>
      <c r="L96" s="469">
        <f t="shared" si="29"/>
        <v>2</v>
      </c>
      <c r="M96" s="462">
        <f t="shared" si="29"/>
        <v>1</v>
      </c>
      <c r="N96" s="469">
        <f t="shared" si="29"/>
        <v>1</v>
      </c>
      <c r="O96" s="462">
        <f t="shared" si="29"/>
        <v>0</v>
      </c>
      <c r="P96" s="469">
        <f t="shared" si="29"/>
        <v>1</v>
      </c>
      <c r="Q96" s="462">
        <f t="shared" si="29"/>
        <v>0</v>
      </c>
      <c r="R96" s="469">
        <f t="shared" si="29"/>
        <v>0</v>
      </c>
      <c r="S96" s="1"/>
      <c r="T96" s="462">
        <f t="shared" si="30"/>
        <v>7</v>
      </c>
      <c r="U96" s="469">
        <f t="shared" si="30"/>
        <v>6</v>
      </c>
      <c r="V96" s="10"/>
      <c r="W96" s="462">
        <f t="shared" si="31"/>
        <v>4</v>
      </c>
      <c r="X96" s="452">
        <f t="shared" si="31"/>
        <v>9</v>
      </c>
      <c r="Y96" s="458">
        <f t="shared" si="31"/>
        <v>13</v>
      </c>
      <c r="Z96" s="10"/>
    </row>
    <row r="97" spans="2:26" s="14" customFormat="1" ht="15" hidden="1" customHeight="1" x14ac:dyDescent="0.2">
      <c r="B97" s="444" t="s">
        <v>38</v>
      </c>
      <c r="C97" s="461">
        <f t="shared" si="32"/>
        <v>1</v>
      </c>
      <c r="D97" s="468">
        <f t="shared" si="29"/>
        <v>1</v>
      </c>
      <c r="E97" s="461">
        <f t="shared" si="29"/>
        <v>1</v>
      </c>
      <c r="F97" s="468">
        <f t="shared" si="29"/>
        <v>1</v>
      </c>
      <c r="G97" s="461">
        <f t="shared" si="29"/>
        <v>1</v>
      </c>
      <c r="H97" s="468">
        <f t="shared" si="29"/>
        <v>4</v>
      </c>
      <c r="I97" s="461">
        <f t="shared" si="29"/>
        <v>0</v>
      </c>
      <c r="J97" s="468">
        <f t="shared" si="29"/>
        <v>0</v>
      </c>
      <c r="K97" s="461">
        <f t="shared" si="29"/>
        <v>0</v>
      </c>
      <c r="L97" s="468">
        <f t="shared" si="29"/>
        <v>3</v>
      </c>
      <c r="M97" s="461">
        <f t="shared" si="29"/>
        <v>2</v>
      </c>
      <c r="N97" s="468">
        <f t="shared" si="29"/>
        <v>2</v>
      </c>
      <c r="O97" s="461">
        <f t="shared" si="29"/>
        <v>0</v>
      </c>
      <c r="P97" s="468">
        <f t="shared" si="29"/>
        <v>3</v>
      </c>
      <c r="Q97" s="461">
        <f t="shared" si="29"/>
        <v>0</v>
      </c>
      <c r="R97" s="468">
        <f t="shared" si="29"/>
        <v>0</v>
      </c>
      <c r="S97" s="1"/>
      <c r="T97" s="461">
        <f t="shared" si="30"/>
        <v>12</v>
      </c>
      <c r="U97" s="468">
        <f t="shared" si="30"/>
        <v>7</v>
      </c>
      <c r="V97" s="10"/>
      <c r="W97" s="461">
        <f t="shared" si="31"/>
        <v>5</v>
      </c>
      <c r="X97" s="450">
        <f t="shared" si="31"/>
        <v>14</v>
      </c>
      <c r="Y97" s="457">
        <f t="shared" si="31"/>
        <v>19</v>
      </c>
      <c r="Z97" s="10"/>
    </row>
    <row r="98" spans="2:26" s="14" customFormat="1" ht="15" hidden="1" customHeight="1" x14ac:dyDescent="0.2">
      <c r="B98" s="443" t="s">
        <v>39</v>
      </c>
      <c r="C98" s="461">
        <f t="shared" si="32"/>
        <v>1</v>
      </c>
      <c r="D98" s="468">
        <f t="shared" si="29"/>
        <v>1</v>
      </c>
      <c r="E98" s="461">
        <f t="shared" si="29"/>
        <v>1</v>
      </c>
      <c r="F98" s="468">
        <f t="shared" si="29"/>
        <v>1</v>
      </c>
      <c r="G98" s="461">
        <f t="shared" si="29"/>
        <v>1</v>
      </c>
      <c r="H98" s="468">
        <f t="shared" si="29"/>
        <v>4</v>
      </c>
      <c r="I98" s="461">
        <f t="shared" si="29"/>
        <v>0</v>
      </c>
      <c r="J98" s="468">
        <f t="shared" si="29"/>
        <v>0</v>
      </c>
      <c r="K98" s="461">
        <f t="shared" si="29"/>
        <v>0</v>
      </c>
      <c r="L98" s="468">
        <f t="shared" si="29"/>
        <v>3</v>
      </c>
      <c r="M98" s="461">
        <f t="shared" si="29"/>
        <v>2</v>
      </c>
      <c r="N98" s="468">
        <f t="shared" si="29"/>
        <v>2</v>
      </c>
      <c r="O98" s="461">
        <f t="shared" si="29"/>
        <v>0</v>
      </c>
      <c r="P98" s="468">
        <f t="shared" si="29"/>
        <v>3</v>
      </c>
      <c r="Q98" s="461">
        <f t="shared" si="29"/>
        <v>0</v>
      </c>
      <c r="R98" s="468">
        <f t="shared" si="29"/>
        <v>0</v>
      </c>
      <c r="S98" s="1"/>
      <c r="T98" s="461">
        <f t="shared" si="30"/>
        <v>12</v>
      </c>
      <c r="U98" s="468">
        <f t="shared" si="30"/>
        <v>7</v>
      </c>
      <c r="V98" s="10"/>
      <c r="W98" s="461">
        <f t="shared" si="31"/>
        <v>5</v>
      </c>
      <c r="X98" s="450">
        <f t="shared" si="31"/>
        <v>14</v>
      </c>
      <c r="Y98" s="457">
        <f t="shared" si="31"/>
        <v>19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2"/>
        <v>1</v>
      </c>
      <c r="D99" s="471">
        <f t="shared" si="29"/>
        <v>1</v>
      </c>
      <c r="E99" s="464">
        <f t="shared" si="29"/>
        <v>1</v>
      </c>
      <c r="F99" s="471">
        <f t="shared" si="29"/>
        <v>1</v>
      </c>
      <c r="G99" s="464">
        <f t="shared" si="29"/>
        <v>1</v>
      </c>
      <c r="H99" s="471">
        <f t="shared" si="29"/>
        <v>5</v>
      </c>
      <c r="I99" s="464">
        <f t="shared" si="29"/>
        <v>0</v>
      </c>
      <c r="J99" s="471">
        <f t="shared" si="29"/>
        <v>1</v>
      </c>
      <c r="K99" s="464">
        <f t="shared" si="29"/>
        <v>0</v>
      </c>
      <c r="L99" s="471">
        <f t="shared" si="29"/>
        <v>3</v>
      </c>
      <c r="M99" s="464">
        <f t="shared" si="29"/>
        <v>2</v>
      </c>
      <c r="N99" s="471">
        <f t="shared" si="29"/>
        <v>3</v>
      </c>
      <c r="O99" s="464">
        <f t="shared" si="29"/>
        <v>0</v>
      </c>
      <c r="P99" s="471">
        <f t="shared" si="29"/>
        <v>4</v>
      </c>
      <c r="Q99" s="464">
        <f t="shared" si="29"/>
        <v>0</v>
      </c>
      <c r="R99" s="471">
        <f t="shared" si="29"/>
        <v>0</v>
      </c>
      <c r="S99" s="1"/>
      <c r="T99" s="464">
        <f t="shared" si="30"/>
        <v>14</v>
      </c>
      <c r="U99" s="471">
        <f t="shared" si="30"/>
        <v>9</v>
      </c>
      <c r="V99" s="10"/>
      <c r="W99" s="464">
        <f t="shared" si="31"/>
        <v>5</v>
      </c>
      <c r="X99" s="465">
        <f t="shared" si="31"/>
        <v>18</v>
      </c>
      <c r="Y99" s="460">
        <f t="shared" si="31"/>
        <v>23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41"/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657" t="str">
        <f>T7</f>
        <v>2011  ~  2012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43"/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45">
        <v>1</v>
      </c>
      <c r="G105" s="26"/>
      <c r="H105" s="36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109"/>
      <c r="T105" s="36"/>
      <c r="U105" s="12"/>
      <c r="V105" s="12"/>
      <c r="W105" s="172">
        <f>I105+K105+M105+O105+G105+E105+C105+Q105+S105</f>
        <v>0</v>
      </c>
      <c r="X105" s="206">
        <f>J105+L105+N105+P105+H105+F105+D105+R105+T105</f>
        <v>1</v>
      </c>
      <c r="Y105" s="73">
        <f>W105+X105</f>
        <v>1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16"/>
      <c r="H106" s="25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12"/>
      <c r="V106" s="12"/>
      <c r="W106" s="174">
        <f t="shared" ref="W106:X117" si="33">I106+K106+M106+O106+G106+E106+C106+Q106+S106</f>
        <v>0</v>
      </c>
      <c r="X106" s="207">
        <f t="shared" si="33"/>
        <v>0</v>
      </c>
      <c r="Y106" s="74">
        <f t="shared" ref="Y106:Y117" si="34">W106+X106</f>
        <v>0</v>
      </c>
    </row>
    <row r="107" spans="2:26" ht="15" customHeight="1" x14ac:dyDescent="0.2">
      <c r="B107" s="63" t="s">
        <v>58</v>
      </c>
      <c r="C107" s="22"/>
      <c r="D107" s="87"/>
      <c r="E107" s="545">
        <v>1</v>
      </c>
      <c r="F107" s="23"/>
      <c r="G107" s="16"/>
      <c r="H107" s="25"/>
      <c r="I107" s="16"/>
      <c r="J107" s="15"/>
      <c r="K107" s="110"/>
      <c r="L107" s="87"/>
      <c r="M107" s="542">
        <v>1</v>
      </c>
      <c r="N107" s="15"/>
      <c r="O107" s="110"/>
      <c r="P107" s="87"/>
      <c r="Q107" s="16"/>
      <c r="R107" s="15"/>
      <c r="S107" s="110"/>
      <c r="T107" s="25"/>
      <c r="U107" s="12"/>
      <c r="V107" s="12"/>
      <c r="W107" s="178">
        <f t="shared" si="33"/>
        <v>2</v>
      </c>
      <c r="X107" s="209">
        <f t="shared" si="33"/>
        <v>0</v>
      </c>
      <c r="Y107" s="74">
        <f t="shared" si="34"/>
        <v>2</v>
      </c>
    </row>
    <row r="108" spans="2:26" ht="15" customHeight="1" x14ac:dyDescent="0.2">
      <c r="B108" s="64" t="s">
        <v>32</v>
      </c>
      <c r="C108" s="88"/>
      <c r="D108" s="89"/>
      <c r="E108" s="30"/>
      <c r="F108" s="32"/>
      <c r="G108" s="30"/>
      <c r="H108" s="90"/>
      <c r="I108" s="30"/>
      <c r="J108" s="31"/>
      <c r="K108" s="112"/>
      <c r="L108" s="89"/>
      <c r="M108" s="578">
        <v>1</v>
      </c>
      <c r="N108" s="31"/>
      <c r="O108" s="112"/>
      <c r="P108" s="89"/>
      <c r="Q108" s="30"/>
      <c r="R108" s="31"/>
      <c r="S108" s="112"/>
      <c r="T108" s="90"/>
      <c r="U108" s="12"/>
      <c r="V108" s="12"/>
      <c r="W108" s="174">
        <f t="shared" si="33"/>
        <v>1</v>
      </c>
      <c r="X108" s="207">
        <f t="shared" si="33"/>
        <v>0</v>
      </c>
      <c r="Y108" s="75">
        <f t="shared" si="34"/>
        <v>1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16"/>
      <c r="H109" s="25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12"/>
      <c r="V109" s="12"/>
      <c r="W109" s="174">
        <f t="shared" si="33"/>
        <v>0</v>
      </c>
      <c r="X109" s="207">
        <f t="shared" si="33"/>
        <v>0</v>
      </c>
      <c r="Y109" s="74">
        <f t="shared" si="34"/>
        <v>0</v>
      </c>
    </row>
    <row r="110" spans="2:26" ht="15" customHeight="1" x14ac:dyDescent="0.2">
      <c r="B110" s="65" t="s">
        <v>34</v>
      </c>
      <c r="C110" s="93"/>
      <c r="D110" s="94"/>
      <c r="E110" s="33"/>
      <c r="F110" s="35"/>
      <c r="G110" s="33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847">
        <v>1</v>
      </c>
      <c r="S110" s="108"/>
      <c r="T110" s="95"/>
      <c r="U110" s="12"/>
      <c r="V110" s="12"/>
      <c r="W110" s="174">
        <f t="shared" si="33"/>
        <v>0</v>
      </c>
      <c r="X110" s="207">
        <f t="shared" si="33"/>
        <v>1</v>
      </c>
      <c r="Y110" s="76">
        <f t="shared" si="34"/>
        <v>1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16"/>
      <c r="H111" s="25"/>
      <c r="I111" s="542">
        <v>1</v>
      </c>
      <c r="J111" s="15"/>
      <c r="K111" s="110"/>
      <c r="L111" s="87"/>
      <c r="M111" s="16"/>
      <c r="N111" s="15"/>
      <c r="O111" s="110"/>
      <c r="P111" s="87"/>
      <c r="Q111" s="16"/>
      <c r="R111" s="580">
        <v>1</v>
      </c>
      <c r="S111" s="546">
        <v>1</v>
      </c>
      <c r="T111" s="25"/>
      <c r="U111" s="12"/>
      <c r="V111" s="12"/>
      <c r="W111" s="176">
        <f t="shared" si="33"/>
        <v>2</v>
      </c>
      <c r="X111" s="208">
        <f t="shared" si="33"/>
        <v>1</v>
      </c>
      <c r="Y111" s="75">
        <f t="shared" si="34"/>
        <v>3</v>
      </c>
    </row>
    <row r="112" spans="2:26" ht="15" customHeight="1" x14ac:dyDescent="0.2">
      <c r="B112" s="63" t="s">
        <v>36</v>
      </c>
      <c r="C112" s="22"/>
      <c r="D112" s="87"/>
      <c r="E112" s="545">
        <v>1</v>
      </c>
      <c r="F112" s="553">
        <v>1</v>
      </c>
      <c r="G112" s="16"/>
      <c r="H112" s="25"/>
      <c r="I112" s="16"/>
      <c r="J112" s="15"/>
      <c r="K112" s="110"/>
      <c r="L112" s="87"/>
      <c r="M112" s="542">
        <v>1</v>
      </c>
      <c r="N112" s="15"/>
      <c r="O112" s="110"/>
      <c r="P112" s="87"/>
      <c r="Q112" s="16"/>
      <c r="R112" s="15"/>
      <c r="S112" s="110"/>
      <c r="T112" s="25"/>
      <c r="U112" s="12"/>
      <c r="V112" s="12"/>
      <c r="W112" s="174">
        <f t="shared" si="33"/>
        <v>2</v>
      </c>
      <c r="X112" s="207">
        <f t="shared" si="33"/>
        <v>1</v>
      </c>
      <c r="Y112" s="74">
        <f t="shared" si="34"/>
        <v>3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16"/>
      <c r="H113" s="25"/>
      <c r="I113" s="16"/>
      <c r="J113" s="15"/>
      <c r="K113" s="110"/>
      <c r="L113" s="87"/>
      <c r="M113" s="542">
        <v>1</v>
      </c>
      <c r="N113" s="15"/>
      <c r="O113" s="110"/>
      <c r="P113" s="87"/>
      <c r="Q113" s="16"/>
      <c r="R113" s="15"/>
      <c r="S113" s="110"/>
      <c r="T113" s="25"/>
      <c r="U113" s="12"/>
      <c r="V113" s="12"/>
      <c r="W113" s="178">
        <f t="shared" si="33"/>
        <v>1</v>
      </c>
      <c r="X113" s="209">
        <f t="shared" si="33"/>
        <v>0</v>
      </c>
      <c r="Y113" s="76">
        <f t="shared" si="34"/>
        <v>1</v>
      </c>
    </row>
    <row r="114" spans="2:25" ht="15" customHeight="1" x14ac:dyDescent="0.2">
      <c r="B114" s="64" t="s">
        <v>38</v>
      </c>
      <c r="C114" s="654">
        <v>1</v>
      </c>
      <c r="D114" s="582">
        <v>2</v>
      </c>
      <c r="E114" s="30"/>
      <c r="F114" s="32"/>
      <c r="G114" s="30"/>
      <c r="H114" s="90"/>
      <c r="I114" s="30"/>
      <c r="J114" s="754">
        <v>1</v>
      </c>
      <c r="K114" s="112"/>
      <c r="L114" s="89"/>
      <c r="M114" s="30"/>
      <c r="N114" s="754">
        <v>2</v>
      </c>
      <c r="O114" s="112"/>
      <c r="P114" s="89"/>
      <c r="Q114" s="30"/>
      <c r="R114" s="31"/>
      <c r="S114" s="112"/>
      <c r="T114" s="831">
        <v>1</v>
      </c>
      <c r="U114" s="12"/>
      <c r="V114" s="12"/>
      <c r="W114" s="174">
        <f t="shared" si="33"/>
        <v>1</v>
      </c>
      <c r="X114" s="207">
        <f t="shared" si="33"/>
        <v>6</v>
      </c>
      <c r="Y114" s="74">
        <f t="shared" si="34"/>
        <v>7</v>
      </c>
    </row>
    <row r="115" spans="2:25" ht="15" customHeight="1" x14ac:dyDescent="0.2">
      <c r="B115" s="63" t="s">
        <v>39</v>
      </c>
      <c r="C115" s="22"/>
      <c r="D115" s="87"/>
      <c r="E115" s="16"/>
      <c r="F115" s="553">
        <v>1</v>
      </c>
      <c r="G115" s="16"/>
      <c r="H115" s="25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774">
        <v>1</v>
      </c>
      <c r="T115" s="25"/>
      <c r="U115" s="121"/>
      <c r="V115" s="12"/>
      <c r="W115" s="174">
        <f t="shared" si="33"/>
        <v>1</v>
      </c>
      <c r="X115" s="207">
        <f t="shared" si="33"/>
        <v>1</v>
      </c>
      <c r="Y115" s="74">
        <f t="shared" si="34"/>
        <v>2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846">
        <v>1</v>
      </c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121"/>
      <c r="V116" s="12"/>
      <c r="W116" s="199">
        <f t="shared" si="33"/>
        <v>0</v>
      </c>
      <c r="X116" s="210">
        <f t="shared" si="33"/>
        <v>1</v>
      </c>
      <c r="Y116" s="77">
        <f t="shared" si="34"/>
        <v>1</v>
      </c>
    </row>
    <row r="117" spans="2:25" ht="15" customHeight="1" thickBot="1" x14ac:dyDescent="0.25">
      <c r="B117" s="66" t="s">
        <v>29</v>
      </c>
      <c r="C117" s="135">
        <f>SUM(C105:C116)</f>
        <v>1</v>
      </c>
      <c r="D117" s="137">
        <f t="shared" ref="D117:T117" si="35">SUM(D105:D116)</f>
        <v>2</v>
      </c>
      <c r="E117" s="154">
        <f t="shared" si="35"/>
        <v>2</v>
      </c>
      <c r="F117" s="156">
        <f t="shared" si="35"/>
        <v>4</v>
      </c>
      <c r="G117" s="135">
        <f t="shared" si="35"/>
        <v>0</v>
      </c>
      <c r="H117" s="137">
        <f t="shared" si="35"/>
        <v>0</v>
      </c>
      <c r="I117" s="154">
        <f t="shared" si="35"/>
        <v>1</v>
      </c>
      <c r="J117" s="156">
        <f t="shared" si="35"/>
        <v>1</v>
      </c>
      <c r="K117" s="154">
        <f t="shared" si="35"/>
        <v>0</v>
      </c>
      <c r="L117" s="156">
        <f t="shared" si="35"/>
        <v>0</v>
      </c>
      <c r="M117" s="154">
        <f t="shared" si="35"/>
        <v>4</v>
      </c>
      <c r="N117" s="156">
        <f t="shared" si="35"/>
        <v>2</v>
      </c>
      <c r="O117" s="154">
        <f t="shared" si="35"/>
        <v>0</v>
      </c>
      <c r="P117" s="156">
        <f t="shared" si="35"/>
        <v>0</v>
      </c>
      <c r="Q117" s="154">
        <f t="shared" si="35"/>
        <v>0</v>
      </c>
      <c r="R117" s="156">
        <f t="shared" si="35"/>
        <v>2</v>
      </c>
      <c r="S117" s="154">
        <f t="shared" si="35"/>
        <v>2</v>
      </c>
      <c r="T117" s="156">
        <f t="shared" si="35"/>
        <v>1</v>
      </c>
      <c r="U117" s="12"/>
      <c r="V117" s="12"/>
      <c r="W117" s="55">
        <f t="shared" si="33"/>
        <v>10</v>
      </c>
      <c r="X117" s="56">
        <f t="shared" si="33"/>
        <v>12</v>
      </c>
      <c r="Y117" s="57">
        <f t="shared" si="34"/>
        <v>22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6">D105</f>
        <v>0</v>
      </c>
      <c r="E118" s="447">
        <f t="shared" si="36"/>
        <v>0</v>
      </c>
      <c r="F118" s="467">
        <f t="shared" si="36"/>
        <v>1</v>
      </c>
      <c r="G118" s="447">
        <f t="shared" si="36"/>
        <v>0</v>
      </c>
      <c r="H118" s="467">
        <f t="shared" si="36"/>
        <v>0</v>
      </c>
      <c r="I118" s="447">
        <f t="shared" si="36"/>
        <v>0</v>
      </c>
      <c r="J118" s="467">
        <f t="shared" si="36"/>
        <v>0</v>
      </c>
      <c r="K118" s="447">
        <f t="shared" si="36"/>
        <v>0</v>
      </c>
      <c r="L118" s="467">
        <f t="shared" si="36"/>
        <v>0</v>
      </c>
      <c r="M118" s="447">
        <f t="shared" si="36"/>
        <v>0</v>
      </c>
      <c r="N118" s="467">
        <f t="shared" si="36"/>
        <v>0</v>
      </c>
      <c r="O118" s="447">
        <f t="shared" si="36"/>
        <v>0</v>
      </c>
      <c r="P118" s="467">
        <f t="shared" si="36"/>
        <v>0</v>
      </c>
      <c r="Q118" s="447">
        <f t="shared" si="36"/>
        <v>0</v>
      </c>
      <c r="R118" s="467">
        <f t="shared" si="36"/>
        <v>0</v>
      </c>
      <c r="S118" s="447">
        <f t="shared" si="36"/>
        <v>0</v>
      </c>
      <c r="T118" s="467">
        <f t="shared" si="36"/>
        <v>0</v>
      </c>
      <c r="U118" s="1"/>
      <c r="W118" s="447">
        <f>W105</f>
        <v>0</v>
      </c>
      <c r="X118" s="449">
        <f>X105</f>
        <v>1</v>
      </c>
      <c r="Y118" s="456">
        <f>Y105</f>
        <v>1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7">D106+D118</f>
        <v>0</v>
      </c>
      <c r="E119" s="461">
        <f t="shared" si="37"/>
        <v>0</v>
      </c>
      <c r="F119" s="468">
        <f t="shared" si="37"/>
        <v>1</v>
      </c>
      <c r="G119" s="461">
        <f t="shared" si="37"/>
        <v>0</v>
      </c>
      <c r="H119" s="468">
        <f t="shared" si="37"/>
        <v>0</v>
      </c>
      <c r="I119" s="461">
        <f t="shared" si="37"/>
        <v>0</v>
      </c>
      <c r="J119" s="468">
        <f t="shared" si="37"/>
        <v>0</v>
      </c>
      <c r="K119" s="461">
        <f t="shared" si="37"/>
        <v>0</v>
      </c>
      <c r="L119" s="468">
        <f t="shared" si="37"/>
        <v>0</v>
      </c>
      <c r="M119" s="461">
        <f t="shared" si="37"/>
        <v>0</v>
      </c>
      <c r="N119" s="468">
        <f t="shared" si="37"/>
        <v>0</v>
      </c>
      <c r="O119" s="461">
        <f t="shared" si="37"/>
        <v>0</v>
      </c>
      <c r="P119" s="468">
        <f t="shared" si="37"/>
        <v>0</v>
      </c>
      <c r="Q119" s="461">
        <f t="shared" si="37"/>
        <v>0</v>
      </c>
      <c r="R119" s="468">
        <f t="shared" si="37"/>
        <v>0</v>
      </c>
      <c r="S119" s="461">
        <f t="shared" si="37"/>
        <v>0</v>
      </c>
      <c r="T119" s="468">
        <f t="shared" si="37"/>
        <v>0</v>
      </c>
      <c r="U119" s="1"/>
      <c r="W119" s="461">
        <f t="shared" ref="W119:Y129" si="38">W106+W118</f>
        <v>0</v>
      </c>
      <c r="X119" s="450">
        <f t="shared" si="38"/>
        <v>1</v>
      </c>
      <c r="Y119" s="457">
        <f t="shared" si="38"/>
        <v>1</v>
      </c>
    </row>
    <row r="120" spans="2:25" ht="15" hidden="1" customHeight="1" x14ac:dyDescent="0.2">
      <c r="B120" s="443" t="s">
        <v>58</v>
      </c>
      <c r="C120" s="462">
        <f t="shared" ref="C120:C129" si="39">C107+C119</f>
        <v>0</v>
      </c>
      <c r="D120" s="469">
        <f t="shared" si="37"/>
        <v>0</v>
      </c>
      <c r="E120" s="462">
        <f t="shared" si="37"/>
        <v>1</v>
      </c>
      <c r="F120" s="469">
        <f t="shared" si="37"/>
        <v>1</v>
      </c>
      <c r="G120" s="462">
        <f t="shared" si="37"/>
        <v>0</v>
      </c>
      <c r="H120" s="469">
        <f t="shared" si="37"/>
        <v>0</v>
      </c>
      <c r="I120" s="462">
        <f t="shared" si="37"/>
        <v>0</v>
      </c>
      <c r="J120" s="469">
        <f t="shared" si="37"/>
        <v>0</v>
      </c>
      <c r="K120" s="462">
        <f t="shared" si="37"/>
        <v>0</v>
      </c>
      <c r="L120" s="469">
        <f t="shared" si="37"/>
        <v>0</v>
      </c>
      <c r="M120" s="462">
        <f t="shared" si="37"/>
        <v>1</v>
      </c>
      <c r="N120" s="469">
        <f t="shared" si="37"/>
        <v>0</v>
      </c>
      <c r="O120" s="462">
        <f t="shared" si="37"/>
        <v>0</v>
      </c>
      <c r="P120" s="469">
        <f t="shared" si="37"/>
        <v>0</v>
      </c>
      <c r="Q120" s="462">
        <f t="shared" si="37"/>
        <v>0</v>
      </c>
      <c r="R120" s="469">
        <f t="shared" si="37"/>
        <v>0</v>
      </c>
      <c r="S120" s="462">
        <f t="shared" si="37"/>
        <v>0</v>
      </c>
      <c r="T120" s="469">
        <f t="shared" si="37"/>
        <v>0</v>
      </c>
      <c r="U120" s="1"/>
      <c r="W120" s="462">
        <f t="shared" si="38"/>
        <v>2</v>
      </c>
      <c r="X120" s="452">
        <f t="shared" si="38"/>
        <v>1</v>
      </c>
      <c r="Y120" s="458">
        <f t="shared" si="38"/>
        <v>3</v>
      </c>
    </row>
    <row r="121" spans="2:25" ht="15" hidden="1" customHeight="1" x14ac:dyDescent="0.2">
      <c r="B121" s="444" t="s">
        <v>32</v>
      </c>
      <c r="C121" s="461">
        <f t="shared" si="39"/>
        <v>0</v>
      </c>
      <c r="D121" s="468">
        <f t="shared" si="37"/>
        <v>0</v>
      </c>
      <c r="E121" s="461">
        <f t="shared" si="37"/>
        <v>1</v>
      </c>
      <c r="F121" s="468">
        <f t="shared" si="37"/>
        <v>1</v>
      </c>
      <c r="G121" s="461">
        <f t="shared" si="37"/>
        <v>0</v>
      </c>
      <c r="H121" s="468">
        <f t="shared" si="37"/>
        <v>0</v>
      </c>
      <c r="I121" s="461">
        <f t="shared" si="37"/>
        <v>0</v>
      </c>
      <c r="J121" s="468">
        <f t="shared" si="37"/>
        <v>0</v>
      </c>
      <c r="K121" s="461">
        <f t="shared" si="37"/>
        <v>0</v>
      </c>
      <c r="L121" s="468">
        <f t="shared" si="37"/>
        <v>0</v>
      </c>
      <c r="M121" s="461">
        <f t="shared" si="37"/>
        <v>2</v>
      </c>
      <c r="N121" s="468">
        <f t="shared" si="37"/>
        <v>0</v>
      </c>
      <c r="O121" s="461">
        <f t="shared" si="37"/>
        <v>0</v>
      </c>
      <c r="P121" s="468">
        <f t="shared" si="37"/>
        <v>0</v>
      </c>
      <c r="Q121" s="461">
        <f t="shared" si="37"/>
        <v>0</v>
      </c>
      <c r="R121" s="468">
        <f t="shared" si="37"/>
        <v>0</v>
      </c>
      <c r="S121" s="461">
        <f t="shared" si="37"/>
        <v>0</v>
      </c>
      <c r="T121" s="468">
        <f t="shared" si="37"/>
        <v>0</v>
      </c>
      <c r="U121" s="1"/>
      <c r="W121" s="461">
        <f t="shared" si="38"/>
        <v>3</v>
      </c>
      <c r="X121" s="450">
        <f t="shared" si="38"/>
        <v>1</v>
      </c>
      <c r="Y121" s="457">
        <f t="shared" si="38"/>
        <v>4</v>
      </c>
    </row>
    <row r="122" spans="2:25" ht="15" hidden="1" customHeight="1" x14ac:dyDescent="0.2">
      <c r="B122" s="443" t="s">
        <v>33</v>
      </c>
      <c r="C122" s="461">
        <f t="shared" si="39"/>
        <v>0</v>
      </c>
      <c r="D122" s="468">
        <f t="shared" si="37"/>
        <v>0</v>
      </c>
      <c r="E122" s="461">
        <f t="shared" si="37"/>
        <v>1</v>
      </c>
      <c r="F122" s="468">
        <f t="shared" si="37"/>
        <v>1</v>
      </c>
      <c r="G122" s="461">
        <f t="shared" si="37"/>
        <v>0</v>
      </c>
      <c r="H122" s="468">
        <f t="shared" si="37"/>
        <v>0</v>
      </c>
      <c r="I122" s="461">
        <f t="shared" si="37"/>
        <v>0</v>
      </c>
      <c r="J122" s="468">
        <f t="shared" si="37"/>
        <v>0</v>
      </c>
      <c r="K122" s="461">
        <f t="shared" si="37"/>
        <v>0</v>
      </c>
      <c r="L122" s="468">
        <f t="shared" si="37"/>
        <v>0</v>
      </c>
      <c r="M122" s="461">
        <f t="shared" si="37"/>
        <v>2</v>
      </c>
      <c r="N122" s="468">
        <f t="shared" si="37"/>
        <v>0</v>
      </c>
      <c r="O122" s="461">
        <f t="shared" si="37"/>
        <v>0</v>
      </c>
      <c r="P122" s="468">
        <f t="shared" si="37"/>
        <v>0</v>
      </c>
      <c r="Q122" s="461">
        <f t="shared" si="37"/>
        <v>0</v>
      </c>
      <c r="R122" s="468">
        <f t="shared" si="37"/>
        <v>0</v>
      </c>
      <c r="S122" s="461">
        <f t="shared" si="37"/>
        <v>0</v>
      </c>
      <c r="T122" s="468">
        <f t="shared" si="37"/>
        <v>0</v>
      </c>
      <c r="U122" s="1"/>
      <c r="W122" s="461">
        <f t="shared" si="38"/>
        <v>3</v>
      </c>
      <c r="X122" s="450">
        <f t="shared" si="38"/>
        <v>1</v>
      </c>
      <c r="Y122" s="457">
        <f t="shared" si="38"/>
        <v>4</v>
      </c>
    </row>
    <row r="123" spans="2:25" ht="15" hidden="1" customHeight="1" x14ac:dyDescent="0.2">
      <c r="B123" s="445" t="s">
        <v>34</v>
      </c>
      <c r="C123" s="461">
        <f t="shared" si="39"/>
        <v>0</v>
      </c>
      <c r="D123" s="468">
        <f t="shared" si="37"/>
        <v>0</v>
      </c>
      <c r="E123" s="461">
        <f t="shared" si="37"/>
        <v>1</v>
      </c>
      <c r="F123" s="468">
        <f t="shared" si="37"/>
        <v>1</v>
      </c>
      <c r="G123" s="461">
        <f t="shared" si="37"/>
        <v>0</v>
      </c>
      <c r="H123" s="468">
        <f t="shared" si="37"/>
        <v>0</v>
      </c>
      <c r="I123" s="461">
        <f t="shared" si="37"/>
        <v>0</v>
      </c>
      <c r="J123" s="468">
        <f t="shared" si="37"/>
        <v>0</v>
      </c>
      <c r="K123" s="461">
        <f t="shared" si="37"/>
        <v>0</v>
      </c>
      <c r="L123" s="468">
        <f t="shared" si="37"/>
        <v>0</v>
      </c>
      <c r="M123" s="461">
        <f t="shared" si="37"/>
        <v>2</v>
      </c>
      <c r="N123" s="468">
        <f t="shared" si="37"/>
        <v>0</v>
      </c>
      <c r="O123" s="461">
        <f t="shared" si="37"/>
        <v>0</v>
      </c>
      <c r="P123" s="468">
        <f t="shared" si="37"/>
        <v>0</v>
      </c>
      <c r="Q123" s="461">
        <f t="shared" si="37"/>
        <v>0</v>
      </c>
      <c r="R123" s="468">
        <f t="shared" si="37"/>
        <v>1</v>
      </c>
      <c r="S123" s="461">
        <f t="shared" si="37"/>
        <v>0</v>
      </c>
      <c r="T123" s="468">
        <f t="shared" si="37"/>
        <v>0</v>
      </c>
      <c r="U123" s="1"/>
      <c r="W123" s="461">
        <f t="shared" si="38"/>
        <v>3</v>
      </c>
      <c r="X123" s="450">
        <f t="shared" si="38"/>
        <v>2</v>
      </c>
      <c r="Y123" s="457">
        <f t="shared" si="38"/>
        <v>5</v>
      </c>
    </row>
    <row r="124" spans="2:25" ht="15" hidden="1" customHeight="1" x14ac:dyDescent="0.2">
      <c r="B124" s="443" t="s">
        <v>35</v>
      </c>
      <c r="C124" s="463">
        <f t="shared" si="39"/>
        <v>0</v>
      </c>
      <c r="D124" s="470">
        <f t="shared" si="37"/>
        <v>0</v>
      </c>
      <c r="E124" s="463">
        <f t="shared" si="37"/>
        <v>1</v>
      </c>
      <c r="F124" s="470">
        <f t="shared" si="37"/>
        <v>1</v>
      </c>
      <c r="G124" s="463">
        <f t="shared" si="37"/>
        <v>0</v>
      </c>
      <c r="H124" s="470">
        <f t="shared" si="37"/>
        <v>0</v>
      </c>
      <c r="I124" s="463">
        <f t="shared" si="37"/>
        <v>1</v>
      </c>
      <c r="J124" s="470">
        <f t="shared" si="37"/>
        <v>0</v>
      </c>
      <c r="K124" s="463">
        <f t="shared" si="37"/>
        <v>0</v>
      </c>
      <c r="L124" s="470">
        <f t="shared" si="37"/>
        <v>0</v>
      </c>
      <c r="M124" s="463">
        <f t="shared" si="37"/>
        <v>2</v>
      </c>
      <c r="N124" s="470">
        <f t="shared" si="37"/>
        <v>0</v>
      </c>
      <c r="O124" s="463">
        <f t="shared" si="37"/>
        <v>0</v>
      </c>
      <c r="P124" s="470">
        <f t="shared" si="37"/>
        <v>0</v>
      </c>
      <c r="Q124" s="463">
        <f t="shared" si="37"/>
        <v>0</v>
      </c>
      <c r="R124" s="470">
        <f t="shared" si="37"/>
        <v>2</v>
      </c>
      <c r="S124" s="463">
        <f t="shared" si="37"/>
        <v>1</v>
      </c>
      <c r="T124" s="470">
        <f t="shared" si="37"/>
        <v>0</v>
      </c>
      <c r="U124" s="1"/>
      <c r="W124" s="463">
        <f t="shared" si="38"/>
        <v>5</v>
      </c>
      <c r="X124" s="454">
        <f t="shared" si="38"/>
        <v>3</v>
      </c>
      <c r="Y124" s="459">
        <f t="shared" si="38"/>
        <v>8</v>
      </c>
    </row>
    <row r="125" spans="2:25" ht="15" hidden="1" customHeight="1" x14ac:dyDescent="0.2">
      <c r="B125" s="443" t="s">
        <v>36</v>
      </c>
      <c r="C125" s="461">
        <f t="shared" si="39"/>
        <v>0</v>
      </c>
      <c r="D125" s="468">
        <f t="shared" si="37"/>
        <v>0</v>
      </c>
      <c r="E125" s="461">
        <f t="shared" si="37"/>
        <v>2</v>
      </c>
      <c r="F125" s="468">
        <f t="shared" si="37"/>
        <v>2</v>
      </c>
      <c r="G125" s="461">
        <f t="shared" si="37"/>
        <v>0</v>
      </c>
      <c r="H125" s="468">
        <f t="shared" si="37"/>
        <v>0</v>
      </c>
      <c r="I125" s="461">
        <f t="shared" si="37"/>
        <v>1</v>
      </c>
      <c r="J125" s="468">
        <f t="shared" si="37"/>
        <v>0</v>
      </c>
      <c r="K125" s="461">
        <f t="shared" si="37"/>
        <v>0</v>
      </c>
      <c r="L125" s="468">
        <f t="shared" si="37"/>
        <v>0</v>
      </c>
      <c r="M125" s="461">
        <f t="shared" si="37"/>
        <v>3</v>
      </c>
      <c r="N125" s="468">
        <f t="shared" si="37"/>
        <v>0</v>
      </c>
      <c r="O125" s="461">
        <f t="shared" si="37"/>
        <v>0</v>
      </c>
      <c r="P125" s="468">
        <f t="shared" si="37"/>
        <v>0</v>
      </c>
      <c r="Q125" s="461">
        <f t="shared" si="37"/>
        <v>0</v>
      </c>
      <c r="R125" s="468">
        <f t="shared" si="37"/>
        <v>2</v>
      </c>
      <c r="S125" s="461">
        <f t="shared" si="37"/>
        <v>1</v>
      </c>
      <c r="T125" s="468">
        <f t="shared" si="37"/>
        <v>0</v>
      </c>
      <c r="U125" s="1"/>
      <c r="W125" s="461">
        <f t="shared" si="38"/>
        <v>7</v>
      </c>
      <c r="X125" s="450">
        <f t="shared" si="38"/>
        <v>4</v>
      </c>
      <c r="Y125" s="457">
        <f t="shared" si="38"/>
        <v>11</v>
      </c>
    </row>
    <row r="126" spans="2:25" ht="15" hidden="1" customHeight="1" x14ac:dyDescent="0.2">
      <c r="B126" s="443" t="s">
        <v>37</v>
      </c>
      <c r="C126" s="462">
        <f t="shared" si="39"/>
        <v>0</v>
      </c>
      <c r="D126" s="469">
        <f t="shared" si="37"/>
        <v>0</v>
      </c>
      <c r="E126" s="462">
        <f t="shared" si="37"/>
        <v>2</v>
      </c>
      <c r="F126" s="469">
        <f t="shared" si="37"/>
        <v>2</v>
      </c>
      <c r="G126" s="462">
        <f t="shared" si="37"/>
        <v>0</v>
      </c>
      <c r="H126" s="469">
        <f t="shared" si="37"/>
        <v>0</v>
      </c>
      <c r="I126" s="462">
        <f t="shared" si="37"/>
        <v>1</v>
      </c>
      <c r="J126" s="469">
        <f t="shared" si="37"/>
        <v>0</v>
      </c>
      <c r="K126" s="462">
        <f t="shared" si="37"/>
        <v>0</v>
      </c>
      <c r="L126" s="469">
        <f t="shared" si="37"/>
        <v>0</v>
      </c>
      <c r="M126" s="462">
        <f t="shared" si="37"/>
        <v>4</v>
      </c>
      <c r="N126" s="469">
        <f t="shared" si="37"/>
        <v>0</v>
      </c>
      <c r="O126" s="462">
        <f t="shared" si="37"/>
        <v>0</v>
      </c>
      <c r="P126" s="469">
        <f t="shared" si="37"/>
        <v>0</v>
      </c>
      <c r="Q126" s="462">
        <f t="shared" si="37"/>
        <v>0</v>
      </c>
      <c r="R126" s="469">
        <f t="shared" si="37"/>
        <v>2</v>
      </c>
      <c r="S126" s="462">
        <f t="shared" si="37"/>
        <v>1</v>
      </c>
      <c r="T126" s="469">
        <f t="shared" si="37"/>
        <v>0</v>
      </c>
      <c r="U126" s="1"/>
      <c r="W126" s="462">
        <f t="shared" si="38"/>
        <v>8</v>
      </c>
      <c r="X126" s="452">
        <f t="shared" si="38"/>
        <v>4</v>
      </c>
      <c r="Y126" s="458">
        <f t="shared" si="38"/>
        <v>12</v>
      </c>
    </row>
    <row r="127" spans="2:25" ht="15" hidden="1" customHeight="1" x14ac:dyDescent="0.2">
      <c r="B127" s="444" t="s">
        <v>38</v>
      </c>
      <c r="C127" s="461">
        <f t="shared" si="39"/>
        <v>1</v>
      </c>
      <c r="D127" s="468">
        <f t="shared" si="37"/>
        <v>2</v>
      </c>
      <c r="E127" s="461">
        <f t="shared" si="37"/>
        <v>2</v>
      </c>
      <c r="F127" s="468">
        <f t="shared" si="37"/>
        <v>2</v>
      </c>
      <c r="G127" s="461">
        <f t="shared" si="37"/>
        <v>0</v>
      </c>
      <c r="H127" s="468">
        <f t="shared" si="37"/>
        <v>0</v>
      </c>
      <c r="I127" s="461">
        <f t="shared" si="37"/>
        <v>1</v>
      </c>
      <c r="J127" s="468">
        <f t="shared" si="37"/>
        <v>1</v>
      </c>
      <c r="K127" s="461">
        <f t="shared" si="37"/>
        <v>0</v>
      </c>
      <c r="L127" s="468">
        <f t="shared" si="37"/>
        <v>0</v>
      </c>
      <c r="M127" s="461">
        <f t="shared" si="37"/>
        <v>4</v>
      </c>
      <c r="N127" s="468">
        <f t="shared" si="37"/>
        <v>2</v>
      </c>
      <c r="O127" s="461">
        <f t="shared" si="37"/>
        <v>0</v>
      </c>
      <c r="P127" s="468">
        <f t="shared" si="37"/>
        <v>0</v>
      </c>
      <c r="Q127" s="461">
        <f t="shared" si="37"/>
        <v>0</v>
      </c>
      <c r="R127" s="468">
        <f t="shared" si="37"/>
        <v>2</v>
      </c>
      <c r="S127" s="461">
        <f t="shared" si="37"/>
        <v>1</v>
      </c>
      <c r="T127" s="468">
        <f t="shared" si="37"/>
        <v>1</v>
      </c>
      <c r="U127" s="1"/>
      <c r="W127" s="461">
        <f t="shared" si="38"/>
        <v>9</v>
      </c>
      <c r="X127" s="450">
        <f t="shared" si="38"/>
        <v>10</v>
      </c>
      <c r="Y127" s="457">
        <f t="shared" si="38"/>
        <v>19</v>
      </c>
    </row>
    <row r="128" spans="2:25" ht="15" hidden="1" customHeight="1" x14ac:dyDescent="0.2">
      <c r="B128" s="443" t="s">
        <v>39</v>
      </c>
      <c r="C128" s="461">
        <f t="shared" si="39"/>
        <v>1</v>
      </c>
      <c r="D128" s="468">
        <f t="shared" si="37"/>
        <v>2</v>
      </c>
      <c r="E128" s="461">
        <f t="shared" si="37"/>
        <v>2</v>
      </c>
      <c r="F128" s="468">
        <f t="shared" si="37"/>
        <v>3</v>
      </c>
      <c r="G128" s="461">
        <f t="shared" si="37"/>
        <v>0</v>
      </c>
      <c r="H128" s="468">
        <f t="shared" si="37"/>
        <v>0</v>
      </c>
      <c r="I128" s="461">
        <f t="shared" si="37"/>
        <v>1</v>
      </c>
      <c r="J128" s="468">
        <f t="shared" si="37"/>
        <v>1</v>
      </c>
      <c r="K128" s="461">
        <f t="shared" si="37"/>
        <v>0</v>
      </c>
      <c r="L128" s="468">
        <f t="shared" si="37"/>
        <v>0</v>
      </c>
      <c r="M128" s="461">
        <f t="shared" si="37"/>
        <v>4</v>
      </c>
      <c r="N128" s="468">
        <f t="shared" si="37"/>
        <v>2</v>
      </c>
      <c r="O128" s="461">
        <f t="shared" si="37"/>
        <v>0</v>
      </c>
      <c r="P128" s="468">
        <f t="shared" si="37"/>
        <v>0</v>
      </c>
      <c r="Q128" s="461">
        <f t="shared" si="37"/>
        <v>0</v>
      </c>
      <c r="R128" s="468">
        <f t="shared" si="37"/>
        <v>2</v>
      </c>
      <c r="S128" s="461">
        <f t="shared" si="37"/>
        <v>2</v>
      </c>
      <c r="T128" s="468">
        <f t="shared" si="37"/>
        <v>1</v>
      </c>
      <c r="U128" s="1"/>
      <c r="W128" s="461">
        <f t="shared" si="38"/>
        <v>10</v>
      </c>
      <c r="X128" s="450">
        <f t="shared" si="38"/>
        <v>11</v>
      </c>
      <c r="Y128" s="457">
        <f t="shared" si="38"/>
        <v>21</v>
      </c>
    </row>
    <row r="129" spans="2:25" ht="15" hidden="1" customHeight="1" thickBot="1" x14ac:dyDescent="0.25">
      <c r="B129" s="446" t="s">
        <v>40</v>
      </c>
      <c r="C129" s="464">
        <f t="shared" si="39"/>
        <v>1</v>
      </c>
      <c r="D129" s="471">
        <f t="shared" si="37"/>
        <v>2</v>
      </c>
      <c r="E129" s="464">
        <f t="shared" si="37"/>
        <v>2</v>
      </c>
      <c r="F129" s="471">
        <f t="shared" si="37"/>
        <v>4</v>
      </c>
      <c r="G129" s="464">
        <f t="shared" si="37"/>
        <v>0</v>
      </c>
      <c r="H129" s="471">
        <f t="shared" si="37"/>
        <v>0</v>
      </c>
      <c r="I129" s="464">
        <f t="shared" si="37"/>
        <v>1</v>
      </c>
      <c r="J129" s="471">
        <f t="shared" si="37"/>
        <v>1</v>
      </c>
      <c r="K129" s="464">
        <f t="shared" si="37"/>
        <v>0</v>
      </c>
      <c r="L129" s="471">
        <f t="shared" si="37"/>
        <v>0</v>
      </c>
      <c r="M129" s="464">
        <f t="shared" si="37"/>
        <v>4</v>
      </c>
      <c r="N129" s="471">
        <f t="shared" si="37"/>
        <v>2</v>
      </c>
      <c r="O129" s="464">
        <f t="shared" si="37"/>
        <v>0</v>
      </c>
      <c r="P129" s="471">
        <f t="shared" si="37"/>
        <v>0</v>
      </c>
      <c r="Q129" s="464">
        <f t="shared" si="37"/>
        <v>0</v>
      </c>
      <c r="R129" s="471">
        <f t="shared" si="37"/>
        <v>2</v>
      </c>
      <c r="S129" s="464">
        <f t="shared" si="37"/>
        <v>2</v>
      </c>
      <c r="T129" s="471">
        <f t="shared" si="37"/>
        <v>1</v>
      </c>
      <c r="U129" s="1"/>
      <c r="W129" s="464">
        <f t="shared" si="38"/>
        <v>10</v>
      </c>
      <c r="X129" s="465">
        <f t="shared" si="38"/>
        <v>12</v>
      </c>
      <c r="Y129" s="460">
        <f t="shared" si="38"/>
        <v>22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657" t="str">
        <f>T7</f>
        <v>2011  ~  2012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26"/>
      <c r="F135" s="845">
        <v>1</v>
      </c>
      <c r="G135" s="84"/>
      <c r="H135" s="36"/>
      <c r="I135" s="26"/>
      <c r="J135" s="850">
        <v>1</v>
      </c>
      <c r="K135" s="109"/>
      <c r="L135" s="85"/>
      <c r="M135" s="26"/>
      <c r="N135" s="27"/>
      <c r="O135" s="109"/>
      <c r="P135" s="85"/>
      <c r="Q135" s="26"/>
      <c r="R135" s="27"/>
      <c r="S135" s="10"/>
      <c r="T135" s="148">
        <v>3</v>
      </c>
      <c r="U135" s="149"/>
      <c r="W135" s="172">
        <f>I135+K135+M135+O135+G135+E135+C135+Q135</f>
        <v>0</v>
      </c>
      <c r="X135" s="206">
        <f>J135+L135+N135+P135+H135+F135+D135+R135</f>
        <v>2</v>
      </c>
      <c r="Y135" s="68">
        <f>W135+X135</f>
        <v>2</v>
      </c>
    </row>
    <row r="136" spans="2:25" ht="15" customHeight="1" x14ac:dyDescent="0.2">
      <c r="B136" s="63" t="s">
        <v>31</v>
      </c>
      <c r="C136" s="22"/>
      <c r="D136" s="87"/>
      <c r="E136" s="16"/>
      <c r="F136" s="23">
        <v>0</v>
      </c>
      <c r="G136" s="22"/>
      <c r="H136" s="586">
        <v>1</v>
      </c>
      <c r="I136" s="16"/>
      <c r="J136" s="15"/>
      <c r="K136" s="110"/>
      <c r="L136" s="87"/>
      <c r="M136" s="16"/>
      <c r="N136" s="15"/>
      <c r="O136" s="110"/>
      <c r="P136" s="581">
        <v>1</v>
      </c>
      <c r="Q136" s="16"/>
      <c r="R136" s="580">
        <v>1</v>
      </c>
      <c r="S136" s="10"/>
      <c r="T136" s="146">
        <v>3</v>
      </c>
      <c r="U136" s="147"/>
      <c r="W136" s="174">
        <f>I136+K136+M136+O136+G136+E136+C136+Q136</f>
        <v>0</v>
      </c>
      <c r="X136" s="207">
        <f>J136+L136+N136+P136+H136+F136+D136+R136</f>
        <v>3</v>
      </c>
      <c r="Y136" s="69">
        <f t="shared" ref="Y136:Y147" si="40">W136+X136</f>
        <v>3</v>
      </c>
    </row>
    <row r="137" spans="2:25" ht="15" customHeight="1" x14ac:dyDescent="0.2">
      <c r="B137" s="63" t="s">
        <v>58</v>
      </c>
      <c r="C137" s="22"/>
      <c r="D137" s="87"/>
      <c r="E137" s="16"/>
      <c r="F137" s="553">
        <v>1</v>
      </c>
      <c r="G137" s="22"/>
      <c r="H137" s="25"/>
      <c r="I137" s="16"/>
      <c r="J137" s="15"/>
      <c r="K137" s="110"/>
      <c r="L137" s="87"/>
      <c r="M137" s="16"/>
      <c r="N137" s="15"/>
      <c r="O137" s="110"/>
      <c r="P137" s="87"/>
      <c r="Q137" s="16"/>
      <c r="R137" s="15"/>
      <c r="S137" s="10"/>
      <c r="T137" s="150">
        <v>3</v>
      </c>
      <c r="U137" s="151"/>
      <c r="W137" s="174">
        <f t="shared" ref="W137:X147" si="41">I137+K137+M137+O137+G137+E137+C137+Q137</f>
        <v>0</v>
      </c>
      <c r="X137" s="207">
        <f t="shared" si="41"/>
        <v>1</v>
      </c>
      <c r="Y137" s="69">
        <f t="shared" si="40"/>
        <v>1</v>
      </c>
    </row>
    <row r="138" spans="2:25" ht="15" customHeight="1" x14ac:dyDescent="0.25">
      <c r="B138" s="64" t="s">
        <v>32</v>
      </c>
      <c r="C138" s="88"/>
      <c r="D138" s="89"/>
      <c r="E138" s="578">
        <v>1</v>
      </c>
      <c r="F138" s="32"/>
      <c r="G138" s="651"/>
      <c r="H138" s="652"/>
      <c r="I138" s="30"/>
      <c r="J138" s="31"/>
      <c r="K138" s="112"/>
      <c r="L138" s="89"/>
      <c r="M138" s="30"/>
      <c r="N138" s="31"/>
      <c r="O138" s="112"/>
      <c r="P138" s="89"/>
      <c r="Q138" s="30"/>
      <c r="R138" s="31"/>
      <c r="S138" s="10"/>
      <c r="T138" s="146">
        <v>2</v>
      </c>
      <c r="U138" s="147"/>
      <c r="W138" s="176">
        <f t="shared" si="41"/>
        <v>1</v>
      </c>
      <c r="X138" s="208">
        <f t="shared" si="41"/>
        <v>0</v>
      </c>
      <c r="Y138" s="70">
        <f t="shared" si="40"/>
        <v>1</v>
      </c>
    </row>
    <row r="139" spans="2:25" ht="15" customHeight="1" x14ac:dyDescent="0.25">
      <c r="B139" s="63" t="s">
        <v>33</v>
      </c>
      <c r="C139" s="91"/>
      <c r="D139" s="581">
        <v>1</v>
      </c>
      <c r="E139" s="92"/>
      <c r="F139" s="23"/>
      <c r="G139" s="22"/>
      <c r="H139" s="25"/>
      <c r="I139" s="16"/>
      <c r="J139" s="580">
        <v>1</v>
      </c>
      <c r="K139" s="111"/>
      <c r="L139" s="87"/>
      <c r="M139" s="16"/>
      <c r="N139" s="160"/>
      <c r="O139" s="111"/>
      <c r="P139" s="87"/>
      <c r="Q139" s="92"/>
      <c r="R139" s="15"/>
      <c r="S139" s="10"/>
      <c r="T139" s="146">
        <v>2</v>
      </c>
      <c r="U139" s="147"/>
      <c r="W139" s="174">
        <f t="shared" si="41"/>
        <v>0</v>
      </c>
      <c r="X139" s="207">
        <f t="shared" si="41"/>
        <v>2</v>
      </c>
      <c r="Y139" s="69">
        <f t="shared" si="40"/>
        <v>2</v>
      </c>
    </row>
    <row r="140" spans="2:25" ht="15" customHeight="1" x14ac:dyDescent="0.25">
      <c r="B140" s="65" t="s">
        <v>34</v>
      </c>
      <c r="C140" s="93"/>
      <c r="D140" s="94"/>
      <c r="E140" s="33"/>
      <c r="F140" s="35"/>
      <c r="G140" s="851">
        <v>1</v>
      </c>
      <c r="H140" s="95"/>
      <c r="I140" s="33"/>
      <c r="J140" s="34"/>
      <c r="K140" s="108"/>
      <c r="L140" s="94"/>
      <c r="M140" s="575">
        <v>1</v>
      </c>
      <c r="N140" s="161"/>
      <c r="O140" s="830">
        <v>1</v>
      </c>
      <c r="P140" s="94"/>
      <c r="Q140" s="33"/>
      <c r="R140" s="34"/>
      <c r="S140" s="10"/>
      <c r="T140" s="146">
        <v>3</v>
      </c>
      <c r="U140" s="147">
        <v>1</v>
      </c>
      <c r="W140" s="178">
        <f t="shared" si="41"/>
        <v>3</v>
      </c>
      <c r="X140" s="209">
        <f t="shared" si="41"/>
        <v>0</v>
      </c>
      <c r="Y140" s="71">
        <f t="shared" si="40"/>
        <v>3</v>
      </c>
    </row>
    <row r="141" spans="2:25" ht="15" customHeight="1" x14ac:dyDescent="0.25">
      <c r="B141" s="63" t="s">
        <v>35</v>
      </c>
      <c r="C141" s="547">
        <v>1</v>
      </c>
      <c r="D141" s="87"/>
      <c r="E141" s="16"/>
      <c r="F141" s="23"/>
      <c r="G141" s="22"/>
      <c r="H141" s="25"/>
      <c r="I141" s="16"/>
      <c r="J141" s="15"/>
      <c r="K141" s="110"/>
      <c r="L141" s="87"/>
      <c r="M141" s="545">
        <v>1</v>
      </c>
      <c r="N141" s="15"/>
      <c r="O141" s="110"/>
      <c r="P141" s="157"/>
      <c r="Q141" s="16"/>
      <c r="R141" s="15"/>
      <c r="S141" s="10"/>
      <c r="T141" s="148">
        <v>4</v>
      </c>
      <c r="U141" s="149">
        <v>1</v>
      </c>
      <c r="W141" s="174">
        <f t="shared" si="41"/>
        <v>2</v>
      </c>
      <c r="X141" s="207">
        <f t="shared" si="41"/>
        <v>0</v>
      </c>
      <c r="Y141" s="70">
        <f t="shared" si="40"/>
        <v>2</v>
      </c>
    </row>
    <row r="142" spans="2:25" ht="15" customHeight="1" x14ac:dyDescent="0.25">
      <c r="B142" s="63" t="s">
        <v>36</v>
      </c>
      <c r="C142" s="91"/>
      <c r="D142" s="87"/>
      <c r="E142" s="92"/>
      <c r="F142" s="23"/>
      <c r="G142" s="22"/>
      <c r="H142" s="25"/>
      <c r="I142" s="542">
        <v>1</v>
      </c>
      <c r="J142" s="15"/>
      <c r="K142" s="110"/>
      <c r="L142" s="87"/>
      <c r="M142" s="92"/>
      <c r="N142" s="580">
        <v>1</v>
      </c>
      <c r="O142" s="110"/>
      <c r="P142" s="87"/>
      <c r="Q142" s="16"/>
      <c r="R142" s="15"/>
      <c r="S142" s="10"/>
      <c r="T142" s="146">
        <v>3</v>
      </c>
      <c r="U142" s="147">
        <v>2</v>
      </c>
      <c r="W142" s="174">
        <f t="shared" si="41"/>
        <v>1</v>
      </c>
      <c r="X142" s="207">
        <f t="shared" si="41"/>
        <v>1</v>
      </c>
      <c r="Y142" s="69">
        <f t="shared" si="40"/>
        <v>2</v>
      </c>
    </row>
    <row r="143" spans="2:25" ht="15" customHeight="1" x14ac:dyDescent="0.2">
      <c r="B143" s="63" t="s">
        <v>37</v>
      </c>
      <c r="C143" s="22"/>
      <c r="D143" s="87"/>
      <c r="E143" s="16"/>
      <c r="F143" s="23"/>
      <c r="G143" s="22"/>
      <c r="H143" s="25"/>
      <c r="I143" s="16"/>
      <c r="J143" s="544">
        <v>1</v>
      </c>
      <c r="K143" s="110"/>
      <c r="L143" s="543">
        <v>1</v>
      </c>
      <c r="M143" s="16"/>
      <c r="N143" s="15"/>
      <c r="O143" s="110"/>
      <c r="P143" s="87"/>
      <c r="Q143" s="16"/>
      <c r="R143" s="15"/>
      <c r="S143" s="10"/>
      <c r="T143" s="150">
        <v>3</v>
      </c>
      <c r="U143" s="151"/>
      <c r="W143" s="178">
        <f t="shared" si="41"/>
        <v>0</v>
      </c>
      <c r="X143" s="209">
        <f t="shared" si="41"/>
        <v>2</v>
      </c>
      <c r="Y143" s="71">
        <f t="shared" si="40"/>
        <v>2</v>
      </c>
    </row>
    <row r="144" spans="2:25" ht="15" customHeight="1" x14ac:dyDescent="0.2">
      <c r="B144" s="64" t="s">
        <v>38</v>
      </c>
      <c r="C144" s="88"/>
      <c r="D144" s="89"/>
      <c r="E144" s="30"/>
      <c r="F144" s="588">
        <v>1</v>
      </c>
      <c r="G144" s="88"/>
      <c r="H144" s="90"/>
      <c r="I144" s="30"/>
      <c r="J144" s="31"/>
      <c r="K144" s="112"/>
      <c r="L144" s="89"/>
      <c r="M144" s="30"/>
      <c r="N144" s="754">
        <v>1</v>
      </c>
      <c r="O144" s="112"/>
      <c r="P144" s="89"/>
      <c r="Q144" s="30"/>
      <c r="R144" s="31"/>
      <c r="S144" s="10"/>
      <c r="T144" s="146">
        <v>9</v>
      </c>
      <c r="U144" s="147"/>
      <c r="W144" s="174">
        <f t="shared" si="41"/>
        <v>0</v>
      </c>
      <c r="X144" s="207">
        <f t="shared" si="41"/>
        <v>2</v>
      </c>
      <c r="Y144" s="69">
        <f t="shared" si="40"/>
        <v>2</v>
      </c>
    </row>
    <row r="145" spans="2:25" ht="15" customHeight="1" x14ac:dyDescent="0.2">
      <c r="B145" s="63" t="s">
        <v>39</v>
      </c>
      <c r="C145" s="22"/>
      <c r="D145" s="87"/>
      <c r="E145" s="16"/>
      <c r="F145" s="23"/>
      <c r="G145" s="16"/>
      <c r="H145" s="15"/>
      <c r="I145" s="16"/>
      <c r="J145" s="580">
        <v>1</v>
      </c>
      <c r="K145" s="110"/>
      <c r="L145" s="87"/>
      <c r="M145" s="16"/>
      <c r="N145" s="15"/>
      <c r="O145" s="110"/>
      <c r="P145" s="87"/>
      <c r="Q145" s="16"/>
      <c r="R145" s="15"/>
      <c r="S145" s="10"/>
      <c r="T145" s="146">
        <v>2</v>
      </c>
      <c r="U145" s="147">
        <v>1</v>
      </c>
      <c r="W145" s="174">
        <f t="shared" si="41"/>
        <v>0</v>
      </c>
      <c r="X145" s="207">
        <f t="shared" si="41"/>
        <v>1</v>
      </c>
      <c r="Y145" s="69">
        <f t="shared" si="40"/>
        <v>1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98"/>
      <c r="G146" s="96"/>
      <c r="H146" s="29"/>
      <c r="I146" s="115"/>
      <c r="J146" s="28"/>
      <c r="K146" s="848">
        <v>1</v>
      </c>
      <c r="L146" s="97"/>
      <c r="M146" s="115"/>
      <c r="N146" s="28"/>
      <c r="O146" s="113"/>
      <c r="P146" s="849">
        <v>2</v>
      </c>
      <c r="Q146" s="115"/>
      <c r="R146" s="28"/>
      <c r="S146" s="10"/>
      <c r="T146" s="146">
        <v>3</v>
      </c>
      <c r="U146" s="147">
        <v>1</v>
      </c>
      <c r="W146" s="199">
        <f t="shared" si="41"/>
        <v>1</v>
      </c>
      <c r="X146" s="210">
        <f t="shared" si="41"/>
        <v>2</v>
      </c>
      <c r="Y146" s="72">
        <f t="shared" si="40"/>
        <v>3</v>
      </c>
    </row>
    <row r="147" spans="2:25" s="2" customFormat="1" ht="15" customHeight="1" thickBot="1" x14ac:dyDescent="0.25">
      <c r="B147" s="66" t="s">
        <v>29</v>
      </c>
      <c r="C147" s="83">
        <f>SUM(C135:C146)</f>
        <v>1</v>
      </c>
      <c r="D147" s="82">
        <f t="shared" ref="D147:R147" si="42">SUM(D135:D146)</f>
        <v>1</v>
      </c>
      <c r="E147" s="83">
        <f>SUM(E135:E146)</f>
        <v>1</v>
      </c>
      <c r="F147" s="82">
        <f t="shared" si="42"/>
        <v>3</v>
      </c>
      <c r="G147" s="83">
        <f t="shared" si="42"/>
        <v>1</v>
      </c>
      <c r="H147" s="82">
        <f t="shared" si="42"/>
        <v>1</v>
      </c>
      <c r="I147" s="83">
        <f t="shared" si="42"/>
        <v>1</v>
      </c>
      <c r="J147" s="82">
        <f t="shared" si="42"/>
        <v>4</v>
      </c>
      <c r="K147" s="83">
        <f t="shared" si="42"/>
        <v>1</v>
      </c>
      <c r="L147" s="82">
        <f t="shared" si="42"/>
        <v>1</v>
      </c>
      <c r="M147" s="83">
        <f t="shared" si="42"/>
        <v>2</v>
      </c>
      <c r="N147" s="82">
        <f t="shared" si="42"/>
        <v>2</v>
      </c>
      <c r="O147" s="83">
        <f t="shared" si="42"/>
        <v>1</v>
      </c>
      <c r="P147" s="82">
        <f t="shared" si="42"/>
        <v>3</v>
      </c>
      <c r="Q147" s="83">
        <f t="shared" si="42"/>
        <v>0</v>
      </c>
      <c r="R147" s="82">
        <f t="shared" si="42"/>
        <v>1</v>
      </c>
      <c r="T147" s="59">
        <f>SUM(T135:T146)</f>
        <v>40</v>
      </c>
      <c r="U147" s="56">
        <f>SUM(U135:U146)</f>
        <v>6</v>
      </c>
      <c r="V147" s="14"/>
      <c r="W147" s="55">
        <f t="shared" si="41"/>
        <v>8</v>
      </c>
      <c r="X147" s="56">
        <f t="shared" si="41"/>
        <v>16</v>
      </c>
      <c r="Y147" s="57">
        <f t="shared" si="40"/>
        <v>24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43">D135</f>
        <v>0</v>
      </c>
      <c r="E148" s="447">
        <f t="shared" si="43"/>
        <v>0</v>
      </c>
      <c r="F148" s="467">
        <f t="shared" si="43"/>
        <v>1</v>
      </c>
      <c r="G148" s="447">
        <f t="shared" si="43"/>
        <v>0</v>
      </c>
      <c r="H148" s="467">
        <f t="shared" si="43"/>
        <v>0</v>
      </c>
      <c r="I148" s="447">
        <f t="shared" si="43"/>
        <v>0</v>
      </c>
      <c r="J148" s="467">
        <f t="shared" si="43"/>
        <v>1</v>
      </c>
      <c r="K148" s="447">
        <f t="shared" si="43"/>
        <v>0</v>
      </c>
      <c r="L148" s="467">
        <f t="shared" si="43"/>
        <v>0</v>
      </c>
      <c r="M148" s="447">
        <f t="shared" si="43"/>
        <v>0</v>
      </c>
      <c r="N148" s="467">
        <f t="shared" si="43"/>
        <v>0</v>
      </c>
      <c r="O148" s="447">
        <f t="shared" si="43"/>
        <v>0</v>
      </c>
      <c r="P148" s="467">
        <f t="shared" si="43"/>
        <v>0</v>
      </c>
      <c r="Q148" s="447">
        <f>Q135</f>
        <v>0</v>
      </c>
      <c r="R148" s="467">
        <f>R135</f>
        <v>0</v>
      </c>
      <c r="S148" s="482"/>
      <c r="T148" s="483">
        <f>T135</f>
        <v>3</v>
      </c>
      <c r="U148" s="476">
        <f>U135</f>
        <v>0</v>
      </c>
      <c r="V148" s="14"/>
      <c r="W148" s="447">
        <f>W135</f>
        <v>0</v>
      </c>
      <c r="X148" s="449">
        <f>X135</f>
        <v>2</v>
      </c>
      <c r="Y148" s="456">
        <f>Y135</f>
        <v>2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4">D136+D148</f>
        <v>0</v>
      </c>
      <c r="E149" s="461">
        <f t="shared" si="44"/>
        <v>0</v>
      </c>
      <c r="F149" s="468">
        <f t="shared" si="44"/>
        <v>1</v>
      </c>
      <c r="G149" s="461">
        <f t="shared" si="44"/>
        <v>0</v>
      </c>
      <c r="H149" s="468">
        <f t="shared" si="44"/>
        <v>1</v>
      </c>
      <c r="I149" s="461">
        <f t="shared" si="44"/>
        <v>0</v>
      </c>
      <c r="J149" s="468">
        <f t="shared" si="44"/>
        <v>1</v>
      </c>
      <c r="K149" s="461">
        <f t="shared" si="44"/>
        <v>0</v>
      </c>
      <c r="L149" s="468">
        <f t="shared" si="44"/>
        <v>0</v>
      </c>
      <c r="M149" s="461">
        <f t="shared" si="44"/>
        <v>0</v>
      </c>
      <c r="N149" s="468">
        <f t="shared" si="44"/>
        <v>0</v>
      </c>
      <c r="O149" s="461">
        <f t="shared" si="44"/>
        <v>0</v>
      </c>
      <c r="P149" s="468">
        <f t="shared" si="44"/>
        <v>1</v>
      </c>
      <c r="Q149" s="461">
        <f t="shared" si="44"/>
        <v>0</v>
      </c>
      <c r="R149" s="468">
        <f t="shared" si="44"/>
        <v>1</v>
      </c>
      <c r="S149" s="482"/>
      <c r="T149" s="484">
        <f t="shared" ref="T149:U159" si="45">T136+T148</f>
        <v>6</v>
      </c>
      <c r="U149" s="477">
        <f t="shared" si="45"/>
        <v>0</v>
      </c>
      <c r="V149" s="14"/>
      <c r="W149" s="461">
        <f t="shared" ref="W149:Y159" si="46">W136+W148</f>
        <v>0</v>
      </c>
      <c r="X149" s="450">
        <f t="shared" si="46"/>
        <v>5</v>
      </c>
      <c r="Y149" s="457">
        <f t="shared" si="46"/>
        <v>5</v>
      </c>
    </row>
    <row r="150" spans="2:25" ht="15" hidden="1" customHeight="1" x14ac:dyDescent="0.2">
      <c r="B150" s="443" t="s">
        <v>58</v>
      </c>
      <c r="C150" s="462">
        <f t="shared" ref="C150:C159" si="47">C137+C149</f>
        <v>0</v>
      </c>
      <c r="D150" s="469">
        <f t="shared" si="44"/>
        <v>0</v>
      </c>
      <c r="E150" s="462">
        <f t="shared" si="44"/>
        <v>0</v>
      </c>
      <c r="F150" s="469">
        <f t="shared" si="44"/>
        <v>2</v>
      </c>
      <c r="G150" s="462">
        <f t="shared" si="44"/>
        <v>0</v>
      </c>
      <c r="H150" s="469">
        <f t="shared" si="44"/>
        <v>1</v>
      </c>
      <c r="I150" s="462">
        <f t="shared" si="44"/>
        <v>0</v>
      </c>
      <c r="J150" s="469">
        <f t="shared" si="44"/>
        <v>1</v>
      </c>
      <c r="K150" s="462">
        <f t="shared" si="44"/>
        <v>0</v>
      </c>
      <c r="L150" s="469">
        <f t="shared" si="44"/>
        <v>0</v>
      </c>
      <c r="M150" s="462">
        <f t="shared" si="44"/>
        <v>0</v>
      </c>
      <c r="N150" s="469">
        <f t="shared" si="44"/>
        <v>0</v>
      </c>
      <c r="O150" s="462">
        <f t="shared" si="44"/>
        <v>0</v>
      </c>
      <c r="P150" s="469">
        <f t="shared" si="44"/>
        <v>1</v>
      </c>
      <c r="Q150" s="462">
        <f t="shared" si="44"/>
        <v>0</v>
      </c>
      <c r="R150" s="469">
        <f t="shared" si="44"/>
        <v>1</v>
      </c>
      <c r="S150" s="482"/>
      <c r="T150" s="485">
        <f t="shared" si="45"/>
        <v>9</v>
      </c>
      <c r="U150" s="478">
        <f t="shared" si="45"/>
        <v>0</v>
      </c>
      <c r="V150" s="14"/>
      <c r="W150" s="462">
        <f t="shared" si="46"/>
        <v>0</v>
      </c>
      <c r="X150" s="452">
        <f t="shared" si="46"/>
        <v>6</v>
      </c>
      <c r="Y150" s="458">
        <f t="shared" si="46"/>
        <v>6</v>
      </c>
    </row>
    <row r="151" spans="2:25" ht="15" hidden="1" customHeight="1" x14ac:dyDescent="0.2">
      <c r="B151" s="444" t="s">
        <v>32</v>
      </c>
      <c r="C151" s="461">
        <f t="shared" si="47"/>
        <v>0</v>
      </c>
      <c r="D151" s="468">
        <f t="shared" si="44"/>
        <v>0</v>
      </c>
      <c r="E151" s="461">
        <f t="shared" si="44"/>
        <v>1</v>
      </c>
      <c r="F151" s="468">
        <f t="shared" si="44"/>
        <v>2</v>
      </c>
      <c r="G151" s="461">
        <f t="shared" si="44"/>
        <v>0</v>
      </c>
      <c r="H151" s="468">
        <f t="shared" si="44"/>
        <v>1</v>
      </c>
      <c r="I151" s="461">
        <f t="shared" si="44"/>
        <v>0</v>
      </c>
      <c r="J151" s="468">
        <f t="shared" si="44"/>
        <v>1</v>
      </c>
      <c r="K151" s="461">
        <f t="shared" si="44"/>
        <v>0</v>
      </c>
      <c r="L151" s="468">
        <f t="shared" si="44"/>
        <v>0</v>
      </c>
      <c r="M151" s="461">
        <f t="shared" si="44"/>
        <v>0</v>
      </c>
      <c r="N151" s="468">
        <f t="shared" si="44"/>
        <v>0</v>
      </c>
      <c r="O151" s="461">
        <f t="shared" si="44"/>
        <v>0</v>
      </c>
      <c r="P151" s="468">
        <f t="shared" si="44"/>
        <v>1</v>
      </c>
      <c r="Q151" s="461">
        <f t="shared" si="44"/>
        <v>0</v>
      </c>
      <c r="R151" s="468">
        <f t="shared" si="44"/>
        <v>1</v>
      </c>
      <c r="S151" s="482"/>
      <c r="T151" s="484">
        <f t="shared" si="45"/>
        <v>11</v>
      </c>
      <c r="U151" s="477">
        <f t="shared" si="45"/>
        <v>0</v>
      </c>
      <c r="V151" s="14"/>
      <c r="W151" s="461">
        <f t="shared" si="46"/>
        <v>1</v>
      </c>
      <c r="X151" s="450">
        <f t="shared" si="46"/>
        <v>6</v>
      </c>
      <c r="Y151" s="457">
        <f t="shared" si="46"/>
        <v>7</v>
      </c>
    </row>
    <row r="152" spans="2:25" ht="15" hidden="1" customHeight="1" x14ac:dyDescent="0.2">
      <c r="B152" s="443" t="s">
        <v>33</v>
      </c>
      <c r="C152" s="461">
        <f t="shared" si="47"/>
        <v>0</v>
      </c>
      <c r="D152" s="468">
        <f t="shared" si="44"/>
        <v>1</v>
      </c>
      <c r="E152" s="461">
        <f t="shared" si="44"/>
        <v>1</v>
      </c>
      <c r="F152" s="468">
        <f t="shared" si="44"/>
        <v>2</v>
      </c>
      <c r="G152" s="461">
        <f t="shared" si="44"/>
        <v>0</v>
      </c>
      <c r="H152" s="468">
        <f t="shared" si="44"/>
        <v>1</v>
      </c>
      <c r="I152" s="461">
        <f t="shared" si="44"/>
        <v>0</v>
      </c>
      <c r="J152" s="468">
        <f t="shared" si="44"/>
        <v>2</v>
      </c>
      <c r="K152" s="461">
        <f t="shared" si="44"/>
        <v>0</v>
      </c>
      <c r="L152" s="468">
        <f t="shared" si="44"/>
        <v>0</v>
      </c>
      <c r="M152" s="461">
        <f t="shared" si="44"/>
        <v>0</v>
      </c>
      <c r="N152" s="468">
        <f t="shared" si="44"/>
        <v>0</v>
      </c>
      <c r="O152" s="461">
        <f t="shared" si="44"/>
        <v>0</v>
      </c>
      <c r="P152" s="468">
        <f t="shared" si="44"/>
        <v>1</v>
      </c>
      <c r="Q152" s="461">
        <f t="shared" si="44"/>
        <v>0</v>
      </c>
      <c r="R152" s="468">
        <f t="shared" si="44"/>
        <v>1</v>
      </c>
      <c r="S152" s="482"/>
      <c r="T152" s="484">
        <f t="shared" si="45"/>
        <v>13</v>
      </c>
      <c r="U152" s="477">
        <f t="shared" si="45"/>
        <v>0</v>
      </c>
      <c r="V152" s="14"/>
      <c r="W152" s="461">
        <f t="shared" si="46"/>
        <v>1</v>
      </c>
      <c r="X152" s="450">
        <f t="shared" si="46"/>
        <v>8</v>
      </c>
      <c r="Y152" s="457">
        <f t="shared" si="46"/>
        <v>9</v>
      </c>
    </row>
    <row r="153" spans="2:25" ht="15" hidden="1" customHeight="1" x14ac:dyDescent="0.2">
      <c r="B153" s="445" t="s">
        <v>34</v>
      </c>
      <c r="C153" s="461">
        <f t="shared" si="47"/>
        <v>0</v>
      </c>
      <c r="D153" s="468">
        <f t="shared" si="44"/>
        <v>1</v>
      </c>
      <c r="E153" s="461">
        <f t="shared" si="44"/>
        <v>1</v>
      </c>
      <c r="F153" s="468">
        <f t="shared" si="44"/>
        <v>2</v>
      </c>
      <c r="G153" s="461">
        <f t="shared" si="44"/>
        <v>1</v>
      </c>
      <c r="H153" s="468">
        <f t="shared" si="44"/>
        <v>1</v>
      </c>
      <c r="I153" s="461">
        <f t="shared" si="44"/>
        <v>0</v>
      </c>
      <c r="J153" s="468">
        <f t="shared" si="44"/>
        <v>2</v>
      </c>
      <c r="K153" s="461">
        <f t="shared" si="44"/>
        <v>0</v>
      </c>
      <c r="L153" s="468">
        <f t="shared" si="44"/>
        <v>0</v>
      </c>
      <c r="M153" s="461">
        <f t="shared" si="44"/>
        <v>1</v>
      </c>
      <c r="N153" s="468">
        <f t="shared" si="44"/>
        <v>0</v>
      </c>
      <c r="O153" s="461">
        <f t="shared" si="44"/>
        <v>1</v>
      </c>
      <c r="P153" s="468">
        <f t="shared" si="44"/>
        <v>1</v>
      </c>
      <c r="Q153" s="461">
        <f t="shared" si="44"/>
        <v>0</v>
      </c>
      <c r="R153" s="468">
        <f t="shared" si="44"/>
        <v>1</v>
      </c>
      <c r="S153" s="482"/>
      <c r="T153" s="484">
        <f t="shared" si="45"/>
        <v>16</v>
      </c>
      <c r="U153" s="477">
        <f t="shared" si="45"/>
        <v>1</v>
      </c>
      <c r="V153" s="14"/>
      <c r="W153" s="461">
        <f t="shared" si="46"/>
        <v>4</v>
      </c>
      <c r="X153" s="450">
        <f t="shared" si="46"/>
        <v>8</v>
      </c>
      <c r="Y153" s="457">
        <f t="shared" si="46"/>
        <v>12</v>
      </c>
    </row>
    <row r="154" spans="2:25" ht="15" hidden="1" customHeight="1" x14ac:dyDescent="0.2">
      <c r="B154" s="443" t="s">
        <v>35</v>
      </c>
      <c r="C154" s="463">
        <f t="shared" si="47"/>
        <v>1</v>
      </c>
      <c r="D154" s="470">
        <f t="shared" si="44"/>
        <v>1</v>
      </c>
      <c r="E154" s="463">
        <f t="shared" si="44"/>
        <v>1</v>
      </c>
      <c r="F154" s="470">
        <f t="shared" si="44"/>
        <v>2</v>
      </c>
      <c r="G154" s="463">
        <f t="shared" si="44"/>
        <v>1</v>
      </c>
      <c r="H154" s="470">
        <f t="shared" si="44"/>
        <v>1</v>
      </c>
      <c r="I154" s="463">
        <f t="shared" si="44"/>
        <v>0</v>
      </c>
      <c r="J154" s="470">
        <f t="shared" si="44"/>
        <v>2</v>
      </c>
      <c r="K154" s="463">
        <f t="shared" si="44"/>
        <v>0</v>
      </c>
      <c r="L154" s="470">
        <f t="shared" si="44"/>
        <v>0</v>
      </c>
      <c r="M154" s="463">
        <f t="shared" si="44"/>
        <v>2</v>
      </c>
      <c r="N154" s="470">
        <f t="shared" si="44"/>
        <v>0</v>
      </c>
      <c r="O154" s="463">
        <f t="shared" si="44"/>
        <v>1</v>
      </c>
      <c r="P154" s="470">
        <f t="shared" si="44"/>
        <v>1</v>
      </c>
      <c r="Q154" s="463">
        <f t="shared" si="44"/>
        <v>0</v>
      </c>
      <c r="R154" s="470">
        <f t="shared" si="44"/>
        <v>1</v>
      </c>
      <c r="S154" s="482"/>
      <c r="T154" s="486">
        <f t="shared" si="45"/>
        <v>20</v>
      </c>
      <c r="U154" s="479">
        <f t="shared" si="45"/>
        <v>2</v>
      </c>
      <c r="V154" s="14"/>
      <c r="W154" s="463">
        <f t="shared" si="46"/>
        <v>6</v>
      </c>
      <c r="X154" s="454">
        <f t="shared" si="46"/>
        <v>8</v>
      </c>
      <c r="Y154" s="459">
        <f t="shared" si="46"/>
        <v>14</v>
      </c>
    </row>
    <row r="155" spans="2:25" ht="15" hidden="1" customHeight="1" x14ac:dyDescent="0.2">
      <c r="B155" s="443" t="s">
        <v>36</v>
      </c>
      <c r="C155" s="461">
        <f t="shared" si="47"/>
        <v>1</v>
      </c>
      <c r="D155" s="468">
        <f t="shared" si="44"/>
        <v>1</v>
      </c>
      <c r="E155" s="461">
        <f t="shared" si="44"/>
        <v>1</v>
      </c>
      <c r="F155" s="468">
        <f t="shared" si="44"/>
        <v>2</v>
      </c>
      <c r="G155" s="461">
        <f t="shared" si="44"/>
        <v>1</v>
      </c>
      <c r="H155" s="468">
        <f t="shared" si="44"/>
        <v>1</v>
      </c>
      <c r="I155" s="461">
        <f t="shared" si="44"/>
        <v>1</v>
      </c>
      <c r="J155" s="468">
        <f t="shared" si="44"/>
        <v>2</v>
      </c>
      <c r="K155" s="461">
        <f t="shared" si="44"/>
        <v>0</v>
      </c>
      <c r="L155" s="468">
        <f t="shared" si="44"/>
        <v>0</v>
      </c>
      <c r="M155" s="461">
        <f t="shared" si="44"/>
        <v>2</v>
      </c>
      <c r="N155" s="468">
        <f t="shared" si="44"/>
        <v>1</v>
      </c>
      <c r="O155" s="461">
        <f t="shared" si="44"/>
        <v>1</v>
      </c>
      <c r="P155" s="468">
        <f t="shared" si="44"/>
        <v>1</v>
      </c>
      <c r="Q155" s="461">
        <f t="shared" si="44"/>
        <v>0</v>
      </c>
      <c r="R155" s="468">
        <f t="shared" si="44"/>
        <v>1</v>
      </c>
      <c r="S155" s="482"/>
      <c r="T155" s="484">
        <f t="shared" si="45"/>
        <v>23</v>
      </c>
      <c r="U155" s="477">
        <f t="shared" si="45"/>
        <v>4</v>
      </c>
      <c r="V155" s="14"/>
      <c r="W155" s="461">
        <f t="shared" si="46"/>
        <v>7</v>
      </c>
      <c r="X155" s="450">
        <f t="shared" si="46"/>
        <v>9</v>
      </c>
      <c r="Y155" s="457">
        <f t="shared" si="46"/>
        <v>16</v>
      </c>
    </row>
    <row r="156" spans="2:25" ht="15" hidden="1" customHeight="1" x14ac:dyDescent="0.2">
      <c r="B156" s="443" t="s">
        <v>37</v>
      </c>
      <c r="C156" s="462">
        <f t="shared" si="47"/>
        <v>1</v>
      </c>
      <c r="D156" s="469">
        <f t="shared" si="44"/>
        <v>1</v>
      </c>
      <c r="E156" s="462">
        <f t="shared" si="44"/>
        <v>1</v>
      </c>
      <c r="F156" s="469">
        <f t="shared" si="44"/>
        <v>2</v>
      </c>
      <c r="G156" s="462">
        <f t="shared" si="44"/>
        <v>1</v>
      </c>
      <c r="H156" s="469">
        <f t="shared" si="44"/>
        <v>1</v>
      </c>
      <c r="I156" s="462">
        <f t="shared" si="44"/>
        <v>1</v>
      </c>
      <c r="J156" s="469">
        <f t="shared" si="44"/>
        <v>3</v>
      </c>
      <c r="K156" s="462">
        <f t="shared" si="44"/>
        <v>0</v>
      </c>
      <c r="L156" s="469">
        <f t="shared" si="44"/>
        <v>1</v>
      </c>
      <c r="M156" s="462">
        <f t="shared" si="44"/>
        <v>2</v>
      </c>
      <c r="N156" s="469">
        <f t="shared" si="44"/>
        <v>1</v>
      </c>
      <c r="O156" s="462">
        <f t="shared" si="44"/>
        <v>1</v>
      </c>
      <c r="P156" s="469">
        <f t="shared" si="44"/>
        <v>1</v>
      </c>
      <c r="Q156" s="462">
        <f t="shared" si="44"/>
        <v>0</v>
      </c>
      <c r="R156" s="469">
        <f t="shared" si="44"/>
        <v>1</v>
      </c>
      <c r="S156" s="482"/>
      <c r="T156" s="485">
        <f t="shared" si="45"/>
        <v>26</v>
      </c>
      <c r="U156" s="478">
        <f t="shared" si="45"/>
        <v>4</v>
      </c>
      <c r="V156" s="14"/>
      <c r="W156" s="462">
        <f t="shared" si="46"/>
        <v>7</v>
      </c>
      <c r="X156" s="452">
        <f t="shared" si="46"/>
        <v>11</v>
      </c>
      <c r="Y156" s="458">
        <f t="shared" si="46"/>
        <v>18</v>
      </c>
    </row>
    <row r="157" spans="2:25" ht="15" hidden="1" customHeight="1" x14ac:dyDescent="0.2">
      <c r="B157" s="444" t="s">
        <v>38</v>
      </c>
      <c r="C157" s="461">
        <f t="shared" si="47"/>
        <v>1</v>
      </c>
      <c r="D157" s="468">
        <f t="shared" si="44"/>
        <v>1</v>
      </c>
      <c r="E157" s="461">
        <f t="shared" si="44"/>
        <v>1</v>
      </c>
      <c r="F157" s="468">
        <f t="shared" si="44"/>
        <v>3</v>
      </c>
      <c r="G157" s="461">
        <f t="shared" si="44"/>
        <v>1</v>
      </c>
      <c r="H157" s="468">
        <f t="shared" si="44"/>
        <v>1</v>
      </c>
      <c r="I157" s="461">
        <f t="shared" si="44"/>
        <v>1</v>
      </c>
      <c r="J157" s="468">
        <f t="shared" si="44"/>
        <v>3</v>
      </c>
      <c r="K157" s="461">
        <f t="shared" si="44"/>
        <v>0</v>
      </c>
      <c r="L157" s="468">
        <f t="shared" si="44"/>
        <v>1</v>
      </c>
      <c r="M157" s="461">
        <f t="shared" si="44"/>
        <v>2</v>
      </c>
      <c r="N157" s="468">
        <f t="shared" si="44"/>
        <v>2</v>
      </c>
      <c r="O157" s="461">
        <f t="shared" si="44"/>
        <v>1</v>
      </c>
      <c r="P157" s="468">
        <f t="shared" si="44"/>
        <v>1</v>
      </c>
      <c r="Q157" s="461">
        <f t="shared" si="44"/>
        <v>0</v>
      </c>
      <c r="R157" s="468">
        <f t="shared" si="44"/>
        <v>1</v>
      </c>
      <c r="S157" s="482"/>
      <c r="T157" s="484">
        <f t="shared" si="45"/>
        <v>35</v>
      </c>
      <c r="U157" s="477">
        <f t="shared" si="45"/>
        <v>4</v>
      </c>
      <c r="V157" s="14"/>
      <c r="W157" s="461">
        <f t="shared" si="46"/>
        <v>7</v>
      </c>
      <c r="X157" s="450">
        <f t="shared" si="46"/>
        <v>13</v>
      </c>
      <c r="Y157" s="457">
        <f t="shared" si="46"/>
        <v>20</v>
      </c>
    </row>
    <row r="158" spans="2:25" ht="15" hidden="1" customHeight="1" x14ac:dyDescent="0.2">
      <c r="B158" s="443" t="s">
        <v>39</v>
      </c>
      <c r="C158" s="461">
        <f t="shared" si="47"/>
        <v>1</v>
      </c>
      <c r="D158" s="468">
        <f t="shared" si="44"/>
        <v>1</v>
      </c>
      <c r="E158" s="461">
        <f t="shared" si="44"/>
        <v>1</v>
      </c>
      <c r="F158" s="468">
        <f t="shared" si="44"/>
        <v>3</v>
      </c>
      <c r="G158" s="461">
        <f t="shared" si="44"/>
        <v>1</v>
      </c>
      <c r="H158" s="468">
        <f t="shared" si="44"/>
        <v>1</v>
      </c>
      <c r="I158" s="461">
        <f t="shared" si="44"/>
        <v>1</v>
      </c>
      <c r="J158" s="468">
        <f t="shared" si="44"/>
        <v>4</v>
      </c>
      <c r="K158" s="461">
        <f t="shared" si="44"/>
        <v>0</v>
      </c>
      <c r="L158" s="468">
        <f t="shared" si="44"/>
        <v>1</v>
      </c>
      <c r="M158" s="461">
        <f t="shared" si="44"/>
        <v>2</v>
      </c>
      <c r="N158" s="468">
        <f t="shared" si="44"/>
        <v>2</v>
      </c>
      <c r="O158" s="461">
        <f t="shared" si="44"/>
        <v>1</v>
      </c>
      <c r="P158" s="468">
        <f t="shared" si="44"/>
        <v>1</v>
      </c>
      <c r="Q158" s="461">
        <f t="shared" si="44"/>
        <v>0</v>
      </c>
      <c r="R158" s="468">
        <f t="shared" si="44"/>
        <v>1</v>
      </c>
      <c r="S158" s="482"/>
      <c r="T158" s="484">
        <f t="shared" si="45"/>
        <v>37</v>
      </c>
      <c r="U158" s="477">
        <f t="shared" si="45"/>
        <v>5</v>
      </c>
      <c r="V158" s="14"/>
      <c r="W158" s="461">
        <f t="shared" si="46"/>
        <v>7</v>
      </c>
      <c r="X158" s="450">
        <f t="shared" si="46"/>
        <v>14</v>
      </c>
      <c r="Y158" s="457">
        <f t="shared" si="46"/>
        <v>21</v>
      </c>
    </row>
    <row r="159" spans="2:25" ht="15" hidden="1" customHeight="1" thickBot="1" x14ac:dyDescent="0.25">
      <c r="B159" s="446" t="s">
        <v>40</v>
      </c>
      <c r="C159" s="464">
        <f t="shared" si="47"/>
        <v>1</v>
      </c>
      <c r="D159" s="471">
        <f t="shared" si="44"/>
        <v>1</v>
      </c>
      <c r="E159" s="464">
        <f t="shared" si="44"/>
        <v>1</v>
      </c>
      <c r="F159" s="471">
        <f t="shared" si="44"/>
        <v>3</v>
      </c>
      <c r="G159" s="464">
        <f t="shared" si="44"/>
        <v>1</v>
      </c>
      <c r="H159" s="471">
        <f t="shared" si="44"/>
        <v>1</v>
      </c>
      <c r="I159" s="464">
        <f t="shared" si="44"/>
        <v>1</v>
      </c>
      <c r="J159" s="471">
        <f t="shared" si="44"/>
        <v>4</v>
      </c>
      <c r="K159" s="464">
        <f t="shared" si="44"/>
        <v>1</v>
      </c>
      <c r="L159" s="471">
        <f t="shared" si="44"/>
        <v>1</v>
      </c>
      <c r="M159" s="464">
        <f t="shared" si="44"/>
        <v>2</v>
      </c>
      <c r="N159" s="471">
        <f t="shared" si="44"/>
        <v>2</v>
      </c>
      <c r="O159" s="464">
        <f t="shared" si="44"/>
        <v>1</v>
      </c>
      <c r="P159" s="471">
        <f t="shared" si="44"/>
        <v>3</v>
      </c>
      <c r="Q159" s="464">
        <f t="shared" si="44"/>
        <v>0</v>
      </c>
      <c r="R159" s="471">
        <f t="shared" si="44"/>
        <v>1</v>
      </c>
      <c r="S159" s="482"/>
      <c r="T159" s="487">
        <f t="shared" si="45"/>
        <v>40</v>
      </c>
      <c r="U159" s="481">
        <f t="shared" si="45"/>
        <v>6</v>
      </c>
      <c r="V159" s="14"/>
      <c r="W159" s="464">
        <f t="shared" si="46"/>
        <v>8</v>
      </c>
      <c r="X159" s="465">
        <f t="shared" si="46"/>
        <v>16</v>
      </c>
      <c r="Y159" s="460">
        <f t="shared" si="46"/>
        <v>24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56" t="s">
        <v>3</v>
      </c>
      <c r="T161" s="24"/>
      <c r="U161" s="2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657" t="str">
        <f>T7</f>
        <v>2011  ~  2012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85"/>
      <c r="E165" s="162"/>
      <c r="F165" s="36"/>
      <c r="G165" s="114"/>
      <c r="H165" s="86"/>
      <c r="I165" s="162"/>
      <c r="J165" s="36"/>
      <c r="K165" s="114"/>
      <c r="L165" s="86"/>
      <c r="M165" s="162"/>
      <c r="N165" s="36"/>
      <c r="O165" s="114"/>
      <c r="P165" s="27"/>
      <c r="Q165" s="10"/>
      <c r="R165" s="139"/>
      <c r="S165" s="139"/>
      <c r="T165" s="243">
        <v>4</v>
      </c>
      <c r="U165" s="244">
        <v>1</v>
      </c>
      <c r="V165" s="721"/>
      <c r="W165" s="172">
        <f>I165+K165+M165+O165+G165+E165+C165</f>
        <v>0</v>
      </c>
      <c r="X165" s="173">
        <f>J165+L165+N165+P165+H165+F165+D165</f>
        <v>0</v>
      </c>
      <c r="Y165" s="68">
        <f>W165+X165</f>
        <v>0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23"/>
      <c r="I166" s="127"/>
      <c r="J166" s="25"/>
      <c r="K166" s="6"/>
      <c r="L166" s="23"/>
      <c r="M166" s="127"/>
      <c r="N166" s="25"/>
      <c r="O166" s="6"/>
      <c r="P166" s="15"/>
      <c r="Q166" s="10"/>
      <c r="R166" s="139"/>
      <c r="S166" s="139"/>
      <c r="T166" s="245">
        <v>2</v>
      </c>
      <c r="U166" s="246">
        <v>2</v>
      </c>
      <c r="V166" s="721"/>
      <c r="W166" s="174">
        <f t="shared" ref="W166:X176" si="48">I166+K166+M166+O166+G166+E166+C166</f>
        <v>0</v>
      </c>
      <c r="X166" s="175">
        <f t="shared" si="48"/>
        <v>0</v>
      </c>
      <c r="Y166" s="69">
        <f t="shared" ref="Y166:Y177" si="49">W166+X166</f>
        <v>0</v>
      </c>
    </row>
    <row r="167" spans="2:25" ht="15" customHeight="1" x14ac:dyDescent="0.2">
      <c r="B167" s="63" t="s">
        <v>58</v>
      </c>
      <c r="C167" s="551">
        <v>3</v>
      </c>
      <c r="D167" s="87"/>
      <c r="E167" s="127"/>
      <c r="F167" s="25"/>
      <c r="G167" s="853">
        <v>2</v>
      </c>
      <c r="H167" s="23"/>
      <c r="I167" s="127"/>
      <c r="J167" s="25"/>
      <c r="K167" s="853">
        <v>1</v>
      </c>
      <c r="L167" s="23"/>
      <c r="M167" s="127"/>
      <c r="N167" s="25"/>
      <c r="O167" s="554">
        <v>1</v>
      </c>
      <c r="P167" s="15"/>
      <c r="Q167" s="10"/>
      <c r="R167" s="139"/>
      <c r="S167" s="139"/>
      <c r="T167" s="247">
        <v>8</v>
      </c>
      <c r="U167" s="248">
        <v>5</v>
      </c>
      <c r="V167" s="721"/>
      <c r="W167" s="174">
        <f t="shared" si="48"/>
        <v>7</v>
      </c>
      <c r="X167" s="175">
        <f t="shared" si="48"/>
        <v>0</v>
      </c>
      <c r="Y167" s="69">
        <f t="shared" si="49"/>
        <v>7</v>
      </c>
    </row>
    <row r="168" spans="2:25" ht="15" customHeight="1" x14ac:dyDescent="0.2">
      <c r="B168" s="64" t="s">
        <v>32</v>
      </c>
      <c r="C168" s="11"/>
      <c r="D168" s="89"/>
      <c r="E168" s="128"/>
      <c r="F168" s="90"/>
      <c r="G168" s="116"/>
      <c r="H168" s="588">
        <v>3</v>
      </c>
      <c r="I168" s="128"/>
      <c r="J168" s="90"/>
      <c r="K168" s="116"/>
      <c r="L168" s="32"/>
      <c r="M168" s="128"/>
      <c r="N168" s="90"/>
      <c r="O168" s="116"/>
      <c r="P168" s="31"/>
      <c r="Q168" s="10"/>
      <c r="R168" s="139"/>
      <c r="S168" s="139"/>
      <c r="T168" s="245"/>
      <c r="U168" s="246">
        <v>6</v>
      </c>
      <c r="V168" s="721"/>
      <c r="W168" s="176">
        <f t="shared" si="48"/>
        <v>0</v>
      </c>
      <c r="X168" s="177">
        <f t="shared" si="48"/>
        <v>3</v>
      </c>
      <c r="Y168" s="70">
        <f t="shared" si="49"/>
        <v>3</v>
      </c>
    </row>
    <row r="169" spans="2:25" ht="15" customHeight="1" x14ac:dyDescent="0.2">
      <c r="B169" s="63" t="s">
        <v>33</v>
      </c>
      <c r="C169" s="11"/>
      <c r="D169" s="543">
        <v>1</v>
      </c>
      <c r="E169" s="127"/>
      <c r="F169" s="25"/>
      <c r="G169" s="6"/>
      <c r="H169" s="553">
        <v>1</v>
      </c>
      <c r="I169" s="127"/>
      <c r="J169" s="25"/>
      <c r="K169" s="6"/>
      <c r="L169" s="23"/>
      <c r="M169" s="127"/>
      <c r="N169" s="25"/>
      <c r="O169" s="6"/>
      <c r="P169" s="544">
        <v>1</v>
      </c>
      <c r="Q169" s="10"/>
      <c r="R169" s="139"/>
      <c r="S169" s="139"/>
      <c r="T169" s="245">
        <v>2</v>
      </c>
      <c r="U169" s="246">
        <v>3</v>
      </c>
      <c r="V169" s="721"/>
      <c r="W169" s="174">
        <f t="shared" si="48"/>
        <v>0</v>
      </c>
      <c r="X169" s="175">
        <f t="shared" si="48"/>
        <v>3</v>
      </c>
      <c r="Y169" s="69">
        <f t="shared" si="49"/>
        <v>3</v>
      </c>
    </row>
    <row r="170" spans="2:25" ht="15" customHeight="1" x14ac:dyDescent="0.2">
      <c r="B170" s="65" t="s">
        <v>34</v>
      </c>
      <c r="C170" s="11"/>
      <c r="D170" s="94"/>
      <c r="E170" s="163"/>
      <c r="F170" s="95"/>
      <c r="G170" s="117"/>
      <c r="H170" s="829">
        <v>1</v>
      </c>
      <c r="I170" s="163"/>
      <c r="J170" s="95"/>
      <c r="K170" s="117"/>
      <c r="L170" s="35"/>
      <c r="M170" s="163"/>
      <c r="N170" s="95"/>
      <c r="O170" s="117"/>
      <c r="P170" s="34"/>
      <c r="Q170" s="10"/>
      <c r="R170" s="139"/>
      <c r="S170" s="139"/>
      <c r="T170" s="245">
        <v>2</v>
      </c>
      <c r="U170" s="246">
        <v>7</v>
      </c>
      <c r="W170" s="178">
        <f t="shared" si="48"/>
        <v>0</v>
      </c>
      <c r="X170" s="179">
        <f t="shared" si="48"/>
        <v>1</v>
      </c>
      <c r="Y170" s="71">
        <f t="shared" si="49"/>
        <v>1</v>
      </c>
    </row>
    <row r="171" spans="2:25" ht="15" customHeight="1" x14ac:dyDescent="0.2">
      <c r="B171" s="63" t="s">
        <v>35</v>
      </c>
      <c r="C171" s="17"/>
      <c r="D171" s="89"/>
      <c r="E171" s="826">
        <v>2</v>
      </c>
      <c r="F171" s="25"/>
      <c r="G171" s="554">
        <v>1</v>
      </c>
      <c r="H171" s="23"/>
      <c r="I171" s="826">
        <v>1</v>
      </c>
      <c r="J171" s="25"/>
      <c r="K171" s="6"/>
      <c r="L171" s="23"/>
      <c r="M171" s="127"/>
      <c r="N171" s="25"/>
      <c r="O171" s="6"/>
      <c r="P171" s="15"/>
      <c r="Q171" s="10"/>
      <c r="R171" s="139"/>
      <c r="S171" s="139"/>
      <c r="T171" s="243">
        <v>7</v>
      </c>
      <c r="U171" s="244">
        <v>3</v>
      </c>
      <c r="W171" s="176">
        <f t="shared" si="48"/>
        <v>4</v>
      </c>
      <c r="X171" s="177">
        <f t="shared" si="48"/>
        <v>0</v>
      </c>
      <c r="Y171" s="70">
        <f t="shared" si="49"/>
        <v>4</v>
      </c>
    </row>
    <row r="172" spans="2:25" ht="15" customHeight="1" x14ac:dyDescent="0.2">
      <c r="B172" s="63" t="s">
        <v>36</v>
      </c>
      <c r="C172" s="550">
        <v>1</v>
      </c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Q172" s="10"/>
      <c r="R172" s="139"/>
      <c r="S172" s="139"/>
      <c r="T172" s="245">
        <v>3</v>
      </c>
      <c r="U172" s="246">
        <v>4</v>
      </c>
      <c r="W172" s="174">
        <f t="shared" si="48"/>
        <v>1</v>
      </c>
      <c r="X172" s="175">
        <f t="shared" si="48"/>
        <v>0</v>
      </c>
      <c r="Y172" s="69">
        <f t="shared" si="49"/>
        <v>1</v>
      </c>
    </row>
    <row r="173" spans="2:25" ht="15" customHeight="1" x14ac:dyDescent="0.2">
      <c r="B173" s="63" t="s">
        <v>37</v>
      </c>
      <c r="C173" s="18"/>
      <c r="D173" s="94"/>
      <c r="E173" s="127"/>
      <c r="F173" s="25"/>
      <c r="G173" s="6"/>
      <c r="H173" s="23"/>
      <c r="I173" s="127"/>
      <c r="J173" s="25"/>
      <c r="K173" s="6"/>
      <c r="L173" s="23"/>
      <c r="M173" s="127"/>
      <c r="N173" s="25"/>
      <c r="O173" s="6"/>
      <c r="P173" s="15"/>
      <c r="Q173" s="10"/>
      <c r="R173" s="139"/>
      <c r="S173" s="139"/>
      <c r="T173" s="247">
        <v>2</v>
      </c>
      <c r="U173" s="248">
        <v>1</v>
      </c>
      <c r="W173" s="178">
        <f t="shared" si="48"/>
        <v>0</v>
      </c>
      <c r="X173" s="179">
        <f t="shared" si="48"/>
        <v>0</v>
      </c>
      <c r="Y173" s="71">
        <f t="shared" si="49"/>
        <v>0</v>
      </c>
    </row>
    <row r="174" spans="2:25" ht="15" customHeight="1" x14ac:dyDescent="0.2">
      <c r="B174" s="64" t="s">
        <v>38</v>
      </c>
      <c r="C174" s="11"/>
      <c r="D174" s="543">
        <v>2</v>
      </c>
      <c r="E174" s="128"/>
      <c r="F174" s="90"/>
      <c r="G174" s="116"/>
      <c r="H174" s="588">
        <v>2</v>
      </c>
      <c r="I174" s="128"/>
      <c r="J174" s="90"/>
      <c r="K174" s="116"/>
      <c r="L174" s="32"/>
      <c r="M174" s="128"/>
      <c r="N174" s="90"/>
      <c r="O174" s="116"/>
      <c r="P174" s="31"/>
      <c r="Q174" s="10"/>
      <c r="R174" s="139"/>
      <c r="S174" s="139"/>
      <c r="T174" s="245">
        <v>7</v>
      </c>
      <c r="U174" s="246">
        <v>12</v>
      </c>
      <c r="W174" s="174">
        <f t="shared" si="48"/>
        <v>0</v>
      </c>
      <c r="X174" s="175">
        <f t="shared" si="48"/>
        <v>4</v>
      </c>
      <c r="Y174" s="69">
        <f t="shared" si="49"/>
        <v>4</v>
      </c>
    </row>
    <row r="175" spans="2:25" ht="15" customHeight="1" x14ac:dyDescent="0.2">
      <c r="B175" s="63" t="s">
        <v>39</v>
      </c>
      <c r="C175" s="11"/>
      <c r="D175" s="87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Q175" s="10"/>
      <c r="R175" s="139"/>
      <c r="S175" s="139"/>
      <c r="T175" s="245"/>
      <c r="U175" s="246">
        <v>3</v>
      </c>
      <c r="W175" s="174">
        <f t="shared" si="48"/>
        <v>0</v>
      </c>
      <c r="X175" s="175">
        <f t="shared" si="48"/>
        <v>0</v>
      </c>
      <c r="Y175" s="69">
        <f t="shared" si="49"/>
        <v>0</v>
      </c>
    </row>
    <row r="176" spans="2:25" ht="15" customHeight="1" thickBot="1" x14ac:dyDescent="0.25">
      <c r="B176" s="63" t="s">
        <v>40</v>
      </c>
      <c r="C176" s="852">
        <v>2</v>
      </c>
      <c r="D176" s="97"/>
      <c r="E176" s="164"/>
      <c r="F176" s="29"/>
      <c r="G176" s="118"/>
      <c r="H176" s="846">
        <v>2</v>
      </c>
      <c r="I176" s="164"/>
      <c r="J176" s="29"/>
      <c r="K176" s="118"/>
      <c r="L176" s="98"/>
      <c r="M176" s="164"/>
      <c r="N176" s="29"/>
      <c r="O176" s="118"/>
      <c r="P176" s="28"/>
      <c r="Q176" s="10"/>
      <c r="R176" s="139"/>
      <c r="S176" s="139"/>
      <c r="T176" s="245">
        <v>7</v>
      </c>
      <c r="U176" s="246">
        <v>5</v>
      </c>
      <c r="W176" s="199">
        <f t="shared" si="48"/>
        <v>2</v>
      </c>
      <c r="X176" s="200">
        <f t="shared" si="48"/>
        <v>2</v>
      </c>
      <c r="Y176" s="72">
        <f t="shared" si="49"/>
        <v>4</v>
      </c>
    </row>
    <row r="177" spans="2:16149" ht="15" customHeight="1" thickBot="1" x14ac:dyDescent="0.25">
      <c r="B177" s="66" t="s">
        <v>29</v>
      </c>
      <c r="C177" s="58">
        <f t="shared" ref="C177:P177" si="50">SUM(C165:C176)</f>
        <v>6</v>
      </c>
      <c r="D177" s="82">
        <f t="shared" si="50"/>
        <v>3</v>
      </c>
      <c r="E177" s="58">
        <f t="shared" si="50"/>
        <v>2</v>
      </c>
      <c r="F177" s="82">
        <f t="shared" si="50"/>
        <v>0</v>
      </c>
      <c r="G177" s="58">
        <f t="shared" si="50"/>
        <v>3</v>
      </c>
      <c r="H177" s="126">
        <f t="shared" si="50"/>
        <v>9</v>
      </c>
      <c r="I177" s="58">
        <f t="shared" si="50"/>
        <v>1</v>
      </c>
      <c r="J177" s="82">
        <f t="shared" si="50"/>
        <v>0</v>
      </c>
      <c r="K177" s="58">
        <f t="shared" si="50"/>
        <v>1</v>
      </c>
      <c r="L177" s="82">
        <f t="shared" si="50"/>
        <v>0</v>
      </c>
      <c r="M177" s="58">
        <f t="shared" si="50"/>
        <v>0</v>
      </c>
      <c r="N177" s="82">
        <f t="shared" si="50"/>
        <v>0</v>
      </c>
      <c r="O177" s="58">
        <f t="shared" si="50"/>
        <v>1</v>
      </c>
      <c r="P177" s="82">
        <f t="shared" si="50"/>
        <v>1</v>
      </c>
      <c r="R177" s="138"/>
      <c r="S177" s="138"/>
      <c r="T177" s="125">
        <f>SUM(T165:T176)</f>
        <v>44</v>
      </c>
      <c r="U177" s="124">
        <f>SUM(U165:U176)</f>
        <v>52</v>
      </c>
      <c r="V177" s="721"/>
      <c r="W177" s="55">
        <f>I177+K177+M177+O177+G177+E177+C177+Q177</f>
        <v>14</v>
      </c>
      <c r="X177" s="56">
        <f>J177+L177+N177+P177+H177+F177+D177</f>
        <v>13</v>
      </c>
      <c r="Y177" s="57">
        <f t="shared" si="49"/>
        <v>27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51">D165</f>
        <v>0</v>
      </c>
      <c r="E178" s="447">
        <f t="shared" si="51"/>
        <v>0</v>
      </c>
      <c r="F178" s="467">
        <f t="shared" si="51"/>
        <v>0</v>
      </c>
      <c r="G178" s="447">
        <f t="shared" si="51"/>
        <v>0</v>
      </c>
      <c r="H178" s="467">
        <f t="shared" si="51"/>
        <v>0</v>
      </c>
      <c r="I178" s="447">
        <f t="shared" si="51"/>
        <v>0</v>
      </c>
      <c r="J178" s="467">
        <f t="shared" si="51"/>
        <v>0</v>
      </c>
      <c r="K178" s="447">
        <f t="shared" si="51"/>
        <v>0</v>
      </c>
      <c r="L178" s="467">
        <f t="shared" si="51"/>
        <v>0</v>
      </c>
      <c r="M178" s="447">
        <f t="shared" si="51"/>
        <v>0</v>
      </c>
      <c r="N178" s="467">
        <f t="shared" si="51"/>
        <v>0</v>
      </c>
      <c r="O178" s="447">
        <f t="shared" si="51"/>
        <v>0</v>
      </c>
      <c r="P178" s="467">
        <f t="shared" si="51"/>
        <v>0</v>
      </c>
      <c r="Q178" s="275"/>
      <c r="R178" s="482"/>
      <c r="S178" s="482"/>
      <c r="T178" s="483">
        <f>T165</f>
        <v>4</v>
      </c>
      <c r="U178" s="476">
        <f>U165</f>
        <v>1</v>
      </c>
      <c r="V178" s="14"/>
      <c r="W178" s="447">
        <f>W165</f>
        <v>0</v>
      </c>
      <c r="X178" s="449">
        <f>X165</f>
        <v>0</v>
      </c>
      <c r="Y178" s="456">
        <f>Y165</f>
        <v>0</v>
      </c>
    </row>
    <row r="179" spans="2:16149" hidden="1" x14ac:dyDescent="0.2">
      <c r="B179" s="443" t="s">
        <v>31</v>
      </c>
      <c r="C179" s="461">
        <f>C166+C178</f>
        <v>0</v>
      </c>
      <c r="D179" s="468">
        <f t="shared" ref="D179:P189" si="52">D166+D178</f>
        <v>0</v>
      </c>
      <c r="E179" s="461">
        <f t="shared" si="52"/>
        <v>0</v>
      </c>
      <c r="F179" s="468">
        <f t="shared" si="52"/>
        <v>0</v>
      </c>
      <c r="G179" s="461">
        <f t="shared" si="52"/>
        <v>0</v>
      </c>
      <c r="H179" s="468">
        <f t="shared" si="52"/>
        <v>0</v>
      </c>
      <c r="I179" s="461">
        <f t="shared" si="52"/>
        <v>0</v>
      </c>
      <c r="J179" s="468">
        <f t="shared" si="52"/>
        <v>0</v>
      </c>
      <c r="K179" s="461">
        <f t="shared" si="52"/>
        <v>0</v>
      </c>
      <c r="L179" s="468">
        <f t="shared" si="52"/>
        <v>0</v>
      </c>
      <c r="M179" s="461">
        <f t="shared" si="52"/>
        <v>0</v>
      </c>
      <c r="N179" s="468">
        <f t="shared" si="52"/>
        <v>0</v>
      </c>
      <c r="O179" s="461">
        <f t="shared" si="52"/>
        <v>0</v>
      </c>
      <c r="P179" s="468">
        <f t="shared" si="52"/>
        <v>0</v>
      </c>
      <c r="Q179" s="275"/>
      <c r="R179" s="482"/>
      <c r="S179" s="482"/>
      <c r="T179" s="484">
        <f t="shared" ref="T179:U189" si="53">T166+T178</f>
        <v>6</v>
      </c>
      <c r="U179" s="477">
        <f t="shared" si="53"/>
        <v>3</v>
      </c>
      <c r="V179" s="14"/>
      <c r="W179" s="461">
        <f t="shared" ref="W179:Y189" si="54">W166+W178</f>
        <v>0</v>
      </c>
      <c r="X179" s="450">
        <f t="shared" si="54"/>
        <v>0</v>
      </c>
      <c r="Y179" s="457">
        <f t="shared" si="54"/>
        <v>0</v>
      </c>
    </row>
    <row r="180" spans="2:16149" s="10" customFormat="1" hidden="1" x14ac:dyDescent="0.2">
      <c r="B180" s="443" t="s">
        <v>58</v>
      </c>
      <c r="C180" s="462">
        <f t="shared" ref="C180:C189" si="55">C167+C179</f>
        <v>3</v>
      </c>
      <c r="D180" s="469">
        <f t="shared" si="52"/>
        <v>0</v>
      </c>
      <c r="E180" s="462">
        <f t="shared" si="52"/>
        <v>0</v>
      </c>
      <c r="F180" s="469">
        <f t="shared" si="52"/>
        <v>0</v>
      </c>
      <c r="G180" s="462">
        <f t="shared" si="52"/>
        <v>2</v>
      </c>
      <c r="H180" s="469">
        <f t="shared" si="52"/>
        <v>0</v>
      </c>
      <c r="I180" s="462">
        <f t="shared" si="52"/>
        <v>0</v>
      </c>
      <c r="J180" s="469">
        <f t="shared" si="52"/>
        <v>0</v>
      </c>
      <c r="K180" s="462">
        <f t="shared" si="52"/>
        <v>1</v>
      </c>
      <c r="L180" s="469">
        <f t="shared" si="52"/>
        <v>0</v>
      </c>
      <c r="M180" s="462">
        <f t="shared" si="52"/>
        <v>0</v>
      </c>
      <c r="N180" s="469">
        <f t="shared" si="52"/>
        <v>0</v>
      </c>
      <c r="O180" s="462">
        <f t="shared" si="52"/>
        <v>1</v>
      </c>
      <c r="P180" s="469">
        <f t="shared" si="52"/>
        <v>0</v>
      </c>
      <c r="Q180" s="275"/>
      <c r="R180" s="482"/>
      <c r="S180" s="482"/>
      <c r="T180" s="485">
        <f t="shared" si="53"/>
        <v>14</v>
      </c>
      <c r="U180" s="478">
        <f t="shared" si="53"/>
        <v>8</v>
      </c>
      <c r="V180" s="14"/>
      <c r="W180" s="462">
        <f t="shared" si="54"/>
        <v>7</v>
      </c>
      <c r="X180" s="452">
        <f t="shared" si="54"/>
        <v>0</v>
      </c>
      <c r="Y180" s="458">
        <f t="shared" si="54"/>
        <v>7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55"/>
        <v>3</v>
      </c>
      <c r="D181" s="468">
        <f t="shared" si="52"/>
        <v>0</v>
      </c>
      <c r="E181" s="461">
        <f t="shared" si="52"/>
        <v>0</v>
      </c>
      <c r="F181" s="468">
        <f t="shared" si="52"/>
        <v>0</v>
      </c>
      <c r="G181" s="461">
        <f t="shared" si="52"/>
        <v>2</v>
      </c>
      <c r="H181" s="468">
        <f t="shared" si="52"/>
        <v>3</v>
      </c>
      <c r="I181" s="461">
        <f t="shared" si="52"/>
        <v>0</v>
      </c>
      <c r="J181" s="468">
        <f t="shared" si="52"/>
        <v>0</v>
      </c>
      <c r="K181" s="461">
        <f t="shared" si="52"/>
        <v>1</v>
      </c>
      <c r="L181" s="468">
        <f t="shared" si="52"/>
        <v>0</v>
      </c>
      <c r="M181" s="461">
        <f t="shared" si="52"/>
        <v>0</v>
      </c>
      <c r="N181" s="468">
        <f t="shared" si="52"/>
        <v>0</v>
      </c>
      <c r="O181" s="461">
        <f t="shared" si="52"/>
        <v>1</v>
      </c>
      <c r="P181" s="468">
        <f t="shared" si="52"/>
        <v>0</v>
      </c>
      <c r="Q181" s="275"/>
      <c r="R181" s="482"/>
      <c r="S181" s="482"/>
      <c r="T181" s="484">
        <f t="shared" si="53"/>
        <v>14</v>
      </c>
      <c r="U181" s="477">
        <f t="shared" si="53"/>
        <v>14</v>
      </c>
      <c r="V181" s="14"/>
      <c r="W181" s="461">
        <f t="shared" si="54"/>
        <v>7</v>
      </c>
      <c r="X181" s="450">
        <f t="shared" si="54"/>
        <v>3</v>
      </c>
      <c r="Y181" s="457">
        <f t="shared" si="54"/>
        <v>10</v>
      </c>
    </row>
    <row r="182" spans="2:16149" hidden="1" x14ac:dyDescent="0.2">
      <c r="B182" s="443" t="s">
        <v>33</v>
      </c>
      <c r="C182" s="461">
        <f t="shared" si="55"/>
        <v>3</v>
      </c>
      <c r="D182" s="468">
        <f t="shared" si="52"/>
        <v>1</v>
      </c>
      <c r="E182" s="461">
        <f t="shared" si="52"/>
        <v>0</v>
      </c>
      <c r="F182" s="468">
        <f t="shared" si="52"/>
        <v>0</v>
      </c>
      <c r="G182" s="461">
        <f t="shared" si="52"/>
        <v>2</v>
      </c>
      <c r="H182" s="468">
        <f t="shared" si="52"/>
        <v>4</v>
      </c>
      <c r="I182" s="461">
        <f t="shared" si="52"/>
        <v>0</v>
      </c>
      <c r="J182" s="468">
        <f t="shared" si="52"/>
        <v>0</v>
      </c>
      <c r="K182" s="461">
        <f t="shared" si="52"/>
        <v>1</v>
      </c>
      <c r="L182" s="468">
        <f t="shared" si="52"/>
        <v>0</v>
      </c>
      <c r="M182" s="461">
        <f t="shared" si="52"/>
        <v>0</v>
      </c>
      <c r="N182" s="468">
        <f t="shared" si="52"/>
        <v>0</v>
      </c>
      <c r="O182" s="461">
        <f t="shared" si="52"/>
        <v>1</v>
      </c>
      <c r="P182" s="468">
        <f t="shared" si="52"/>
        <v>1</v>
      </c>
      <c r="Q182" s="275"/>
      <c r="R182" s="482"/>
      <c r="S182" s="482"/>
      <c r="T182" s="484">
        <f t="shared" si="53"/>
        <v>16</v>
      </c>
      <c r="U182" s="477">
        <f t="shared" si="53"/>
        <v>17</v>
      </c>
      <c r="V182" s="14"/>
      <c r="W182" s="461">
        <f t="shared" si="54"/>
        <v>7</v>
      </c>
      <c r="X182" s="450">
        <f t="shared" si="54"/>
        <v>6</v>
      </c>
      <c r="Y182" s="457">
        <f t="shared" si="54"/>
        <v>13</v>
      </c>
    </row>
    <row r="183" spans="2:16149" hidden="1" x14ac:dyDescent="0.2">
      <c r="B183" s="445" t="s">
        <v>34</v>
      </c>
      <c r="C183" s="461">
        <f t="shared" si="55"/>
        <v>3</v>
      </c>
      <c r="D183" s="468">
        <f t="shared" si="52"/>
        <v>1</v>
      </c>
      <c r="E183" s="461">
        <f t="shared" si="52"/>
        <v>0</v>
      </c>
      <c r="F183" s="468">
        <f t="shared" si="52"/>
        <v>0</v>
      </c>
      <c r="G183" s="461">
        <f t="shared" si="52"/>
        <v>2</v>
      </c>
      <c r="H183" s="468">
        <f t="shared" si="52"/>
        <v>5</v>
      </c>
      <c r="I183" s="461">
        <f t="shared" si="52"/>
        <v>0</v>
      </c>
      <c r="J183" s="468">
        <f t="shared" si="52"/>
        <v>0</v>
      </c>
      <c r="K183" s="461">
        <f t="shared" si="52"/>
        <v>1</v>
      </c>
      <c r="L183" s="468">
        <f t="shared" si="52"/>
        <v>0</v>
      </c>
      <c r="M183" s="461">
        <f t="shared" si="52"/>
        <v>0</v>
      </c>
      <c r="N183" s="468">
        <f t="shared" si="52"/>
        <v>0</v>
      </c>
      <c r="O183" s="461">
        <f t="shared" si="52"/>
        <v>1</v>
      </c>
      <c r="P183" s="468">
        <f t="shared" si="52"/>
        <v>1</v>
      </c>
      <c r="Q183" s="275"/>
      <c r="R183" s="482"/>
      <c r="S183" s="482"/>
      <c r="T183" s="484">
        <f t="shared" si="53"/>
        <v>18</v>
      </c>
      <c r="U183" s="477">
        <f t="shared" si="53"/>
        <v>24</v>
      </c>
      <c r="V183" s="14"/>
      <c r="W183" s="461">
        <f t="shared" si="54"/>
        <v>7</v>
      </c>
      <c r="X183" s="450">
        <f t="shared" si="54"/>
        <v>7</v>
      </c>
      <c r="Y183" s="457">
        <f t="shared" si="54"/>
        <v>14</v>
      </c>
    </row>
    <row r="184" spans="2:16149" hidden="1" x14ac:dyDescent="0.2">
      <c r="B184" s="443" t="s">
        <v>35</v>
      </c>
      <c r="C184" s="463">
        <f t="shared" si="55"/>
        <v>3</v>
      </c>
      <c r="D184" s="470">
        <f t="shared" si="52"/>
        <v>1</v>
      </c>
      <c r="E184" s="463">
        <f t="shared" si="52"/>
        <v>2</v>
      </c>
      <c r="F184" s="470">
        <f t="shared" si="52"/>
        <v>0</v>
      </c>
      <c r="G184" s="463">
        <f t="shared" si="52"/>
        <v>3</v>
      </c>
      <c r="H184" s="470">
        <f t="shared" si="52"/>
        <v>5</v>
      </c>
      <c r="I184" s="463">
        <f t="shared" si="52"/>
        <v>1</v>
      </c>
      <c r="J184" s="470">
        <f t="shared" si="52"/>
        <v>0</v>
      </c>
      <c r="K184" s="463">
        <f t="shared" si="52"/>
        <v>1</v>
      </c>
      <c r="L184" s="470">
        <f t="shared" si="52"/>
        <v>0</v>
      </c>
      <c r="M184" s="463">
        <f t="shared" si="52"/>
        <v>0</v>
      </c>
      <c r="N184" s="470">
        <f t="shared" si="52"/>
        <v>0</v>
      </c>
      <c r="O184" s="463">
        <f t="shared" si="52"/>
        <v>1</v>
      </c>
      <c r="P184" s="470">
        <f t="shared" si="52"/>
        <v>1</v>
      </c>
      <c r="Q184" s="275"/>
      <c r="R184" s="482"/>
      <c r="S184" s="482"/>
      <c r="T184" s="486">
        <f t="shared" si="53"/>
        <v>25</v>
      </c>
      <c r="U184" s="479">
        <f t="shared" si="53"/>
        <v>27</v>
      </c>
      <c r="V184" s="14"/>
      <c r="W184" s="463">
        <f t="shared" si="54"/>
        <v>11</v>
      </c>
      <c r="X184" s="454">
        <f t="shared" si="54"/>
        <v>7</v>
      </c>
      <c r="Y184" s="459">
        <f t="shared" si="54"/>
        <v>18</v>
      </c>
    </row>
    <row r="185" spans="2:16149" hidden="1" x14ac:dyDescent="0.2">
      <c r="B185" s="443" t="s">
        <v>36</v>
      </c>
      <c r="C185" s="461">
        <f t="shared" si="55"/>
        <v>4</v>
      </c>
      <c r="D185" s="468">
        <f t="shared" si="52"/>
        <v>1</v>
      </c>
      <c r="E185" s="461">
        <f t="shared" si="52"/>
        <v>2</v>
      </c>
      <c r="F185" s="468">
        <f t="shared" si="52"/>
        <v>0</v>
      </c>
      <c r="G185" s="461">
        <f t="shared" si="52"/>
        <v>3</v>
      </c>
      <c r="H185" s="468">
        <f t="shared" si="52"/>
        <v>5</v>
      </c>
      <c r="I185" s="461">
        <f t="shared" si="52"/>
        <v>1</v>
      </c>
      <c r="J185" s="468">
        <f t="shared" si="52"/>
        <v>0</v>
      </c>
      <c r="K185" s="461">
        <f t="shared" si="52"/>
        <v>1</v>
      </c>
      <c r="L185" s="468">
        <f t="shared" si="52"/>
        <v>0</v>
      </c>
      <c r="M185" s="461">
        <f t="shared" si="52"/>
        <v>0</v>
      </c>
      <c r="N185" s="468">
        <f t="shared" si="52"/>
        <v>0</v>
      </c>
      <c r="O185" s="461">
        <f t="shared" si="52"/>
        <v>1</v>
      </c>
      <c r="P185" s="468">
        <f t="shared" si="52"/>
        <v>1</v>
      </c>
      <c r="Q185" s="275"/>
      <c r="R185" s="482"/>
      <c r="S185" s="482"/>
      <c r="T185" s="484">
        <f t="shared" si="53"/>
        <v>28</v>
      </c>
      <c r="U185" s="477">
        <f t="shared" si="53"/>
        <v>31</v>
      </c>
      <c r="V185" s="14"/>
      <c r="W185" s="461">
        <f t="shared" si="54"/>
        <v>12</v>
      </c>
      <c r="X185" s="450">
        <f t="shared" si="54"/>
        <v>7</v>
      </c>
      <c r="Y185" s="457">
        <f t="shared" si="54"/>
        <v>19</v>
      </c>
    </row>
    <row r="186" spans="2:16149" hidden="1" x14ac:dyDescent="0.2">
      <c r="B186" s="443" t="s">
        <v>37</v>
      </c>
      <c r="C186" s="462">
        <f t="shared" si="55"/>
        <v>4</v>
      </c>
      <c r="D186" s="469">
        <f t="shared" si="52"/>
        <v>1</v>
      </c>
      <c r="E186" s="462">
        <f t="shared" si="52"/>
        <v>2</v>
      </c>
      <c r="F186" s="469">
        <f t="shared" si="52"/>
        <v>0</v>
      </c>
      <c r="G186" s="462">
        <f t="shared" si="52"/>
        <v>3</v>
      </c>
      <c r="H186" s="469">
        <f t="shared" si="52"/>
        <v>5</v>
      </c>
      <c r="I186" s="462">
        <f t="shared" si="52"/>
        <v>1</v>
      </c>
      <c r="J186" s="469">
        <f t="shared" si="52"/>
        <v>0</v>
      </c>
      <c r="K186" s="462">
        <f t="shared" si="52"/>
        <v>1</v>
      </c>
      <c r="L186" s="469">
        <f t="shared" si="52"/>
        <v>0</v>
      </c>
      <c r="M186" s="462">
        <f t="shared" si="52"/>
        <v>0</v>
      </c>
      <c r="N186" s="469">
        <f t="shared" si="52"/>
        <v>0</v>
      </c>
      <c r="O186" s="462">
        <f t="shared" si="52"/>
        <v>1</v>
      </c>
      <c r="P186" s="469">
        <f t="shared" si="52"/>
        <v>1</v>
      </c>
      <c r="Q186" s="275"/>
      <c r="R186" s="482"/>
      <c r="S186" s="482"/>
      <c r="T186" s="485">
        <f t="shared" si="53"/>
        <v>30</v>
      </c>
      <c r="U186" s="478">
        <f t="shared" si="53"/>
        <v>32</v>
      </c>
      <c r="V186" s="14"/>
      <c r="W186" s="462">
        <f t="shared" si="54"/>
        <v>12</v>
      </c>
      <c r="X186" s="452">
        <f t="shared" si="54"/>
        <v>7</v>
      </c>
      <c r="Y186" s="458">
        <f t="shared" si="54"/>
        <v>19</v>
      </c>
    </row>
    <row r="187" spans="2:16149" hidden="1" x14ac:dyDescent="0.2">
      <c r="B187" s="444" t="s">
        <v>38</v>
      </c>
      <c r="C187" s="461">
        <f t="shared" si="55"/>
        <v>4</v>
      </c>
      <c r="D187" s="468">
        <f t="shared" si="52"/>
        <v>3</v>
      </c>
      <c r="E187" s="461">
        <f t="shared" si="52"/>
        <v>2</v>
      </c>
      <c r="F187" s="468">
        <f t="shared" si="52"/>
        <v>0</v>
      </c>
      <c r="G187" s="461">
        <f t="shared" si="52"/>
        <v>3</v>
      </c>
      <c r="H187" s="468">
        <f t="shared" si="52"/>
        <v>7</v>
      </c>
      <c r="I187" s="461">
        <f t="shared" si="52"/>
        <v>1</v>
      </c>
      <c r="J187" s="468">
        <f t="shared" si="52"/>
        <v>0</v>
      </c>
      <c r="K187" s="461">
        <f t="shared" si="52"/>
        <v>1</v>
      </c>
      <c r="L187" s="468">
        <f t="shared" si="52"/>
        <v>0</v>
      </c>
      <c r="M187" s="461">
        <f t="shared" si="52"/>
        <v>0</v>
      </c>
      <c r="N187" s="468">
        <f t="shared" si="52"/>
        <v>0</v>
      </c>
      <c r="O187" s="461">
        <f t="shared" si="52"/>
        <v>1</v>
      </c>
      <c r="P187" s="468">
        <f t="shared" si="52"/>
        <v>1</v>
      </c>
      <c r="Q187" s="275"/>
      <c r="R187" s="482"/>
      <c r="S187" s="482"/>
      <c r="T187" s="484">
        <f t="shared" si="53"/>
        <v>37</v>
      </c>
      <c r="U187" s="477">
        <f t="shared" si="53"/>
        <v>44</v>
      </c>
      <c r="V187" s="14"/>
      <c r="W187" s="461">
        <f t="shared" si="54"/>
        <v>12</v>
      </c>
      <c r="X187" s="450">
        <f t="shared" si="54"/>
        <v>11</v>
      </c>
      <c r="Y187" s="457">
        <f t="shared" si="54"/>
        <v>23</v>
      </c>
    </row>
    <row r="188" spans="2:16149" hidden="1" x14ac:dyDescent="0.2">
      <c r="B188" s="443" t="s">
        <v>39</v>
      </c>
      <c r="C188" s="461">
        <f t="shared" si="55"/>
        <v>4</v>
      </c>
      <c r="D188" s="468">
        <f t="shared" si="52"/>
        <v>3</v>
      </c>
      <c r="E188" s="461">
        <f t="shared" si="52"/>
        <v>2</v>
      </c>
      <c r="F188" s="468">
        <f t="shared" si="52"/>
        <v>0</v>
      </c>
      <c r="G188" s="461">
        <f t="shared" si="52"/>
        <v>3</v>
      </c>
      <c r="H188" s="468">
        <f t="shared" si="52"/>
        <v>7</v>
      </c>
      <c r="I188" s="461">
        <f t="shared" si="52"/>
        <v>1</v>
      </c>
      <c r="J188" s="468">
        <f t="shared" si="52"/>
        <v>0</v>
      </c>
      <c r="K188" s="461">
        <f t="shared" si="52"/>
        <v>1</v>
      </c>
      <c r="L188" s="468">
        <f t="shared" si="52"/>
        <v>0</v>
      </c>
      <c r="M188" s="461">
        <f t="shared" si="52"/>
        <v>0</v>
      </c>
      <c r="N188" s="468">
        <f t="shared" si="52"/>
        <v>0</v>
      </c>
      <c r="O188" s="461">
        <f t="shared" si="52"/>
        <v>1</v>
      </c>
      <c r="P188" s="468">
        <f t="shared" si="52"/>
        <v>1</v>
      </c>
      <c r="Q188" s="275"/>
      <c r="R188" s="482"/>
      <c r="S188" s="482"/>
      <c r="T188" s="484">
        <f t="shared" si="53"/>
        <v>37</v>
      </c>
      <c r="U188" s="477">
        <f t="shared" si="53"/>
        <v>47</v>
      </c>
      <c r="V188" s="14"/>
      <c r="W188" s="461">
        <f t="shared" si="54"/>
        <v>12</v>
      </c>
      <c r="X188" s="450">
        <f t="shared" si="54"/>
        <v>11</v>
      </c>
      <c r="Y188" s="457">
        <f t="shared" si="54"/>
        <v>23</v>
      </c>
    </row>
    <row r="189" spans="2:16149" ht="13.5" hidden="1" thickBot="1" x14ac:dyDescent="0.25">
      <c r="B189" s="446" t="s">
        <v>40</v>
      </c>
      <c r="C189" s="464">
        <f t="shared" si="55"/>
        <v>6</v>
      </c>
      <c r="D189" s="471">
        <f t="shared" si="52"/>
        <v>3</v>
      </c>
      <c r="E189" s="464">
        <f t="shared" si="52"/>
        <v>2</v>
      </c>
      <c r="F189" s="471">
        <f t="shared" si="52"/>
        <v>0</v>
      </c>
      <c r="G189" s="464">
        <f t="shared" si="52"/>
        <v>3</v>
      </c>
      <c r="H189" s="471">
        <f t="shared" si="52"/>
        <v>9</v>
      </c>
      <c r="I189" s="464">
        <f t="shared" si="52"/>
        <v>1</v>
      </c>
      <c r="J189" s="471">
        <f t="shared" si="52"/>
        <v>0</v>
      </c>
      <c r="K189" s="464">
        <f t="shared" si="52"/>
        <v>1</v>
      </c>
      <c r="L189" s="471">
        <f t="shared" si="52"/>
        <v>0</v>
      </c>
      <c r="M189" s="464">
        <f t="shared" si="52"/>
        <v>0</v>
      </c>
      <c r="N189" s="471">
        <f t="shared" si="52"/>
        <v>0</v>
      </c>
      <c r="O189" s="464">
        <f t="shared" si="52"/>
        <v>1</v>
      </c>
      <c r="P189" s="471">
        <f t="shared" si="52"/>
        <v>1</v>
      </c>
      <c r="Q189" s="275"/>
      <c r="R189" s="482"/>
      <c r="S189" s="482"/>
      <c r="T189" s="487">
        <f t="shared" si="53"/>
        <v>44</v>
      </c>
      <c r="U189" s="481">
        <f t="shared" si="53"/>
        <v>52</v>
      </c>
      <c r="V189" s="14"/>
      <c r="W189" s="464">
        <f t="shared" si="54"/>
        <v>14</v>
      </c>
      <c r="X189" s="465">
        <f t="shared" si="54"/>
        <v>13</v>
      </c>
      <c r="Y189" s="460">
        <f t="shared" si="54"/>
        <v>27</v>
      </c>
    </row>
    <row r="190" spans="2:16149" hidden="1" x14ac:dyDescent="0.2"/>
  </sheetData>
  <mergeCells count="85">
    <mergeCell ref="B2:M2"/>
    <mergeCell ref="N2:O2"/>
    <mergeCell ref="C6:E6"/>
    <mergeCell ref="F6:H6"/>
    <mergeCell ref="I6:K6"/>
    <mergeCell ref="L6:N6"/>
    <mergeCell ref="O6:Q6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T38:V38"/>
    <mergeCell ref="T20:V20"/>
    <mergeCell ref="T24:Y24"/>
    <mergeCell ref="T25:V25"/>
    <mergeCell ref="T26:V26"/>
    <mergeCell ref="T27:V27"/>
    <mergeCell ref="T28:V28"/>
    <mergeCell ref="T29:V29"/>
    <mergeCell ref="T30:V30"/>
    <mergeCell ref="T35:Y35"/>
    <mergeCell ref="T36:V36"/>
    <mergeCell ref="T37:V37"/>
    <mergeCell ref="T39:V39"/>
    <mergeCell ref="T40:V40"/>
    <mergeCell ref="J41:K41"/>
    <mergeCell ref="T41:V41"/>
    <mergeCell ref="C43:D43"/>
    <mergeCell ref="E43:F43"/>
    <mergeCell ref="G43:H43"/>
    <mergeCell ref="I43:J43"/>
    <mergeCell ref="K43:L43"/>
    <mergeCell ref="M43:N43"/>
    <mergeCell ref="O43:P43"/>
    <mergeCell ref="R43:U4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V73:V74"/>
    <mergeCell ref="W73:Y73"/>
    <mergeCell ref="C103:D103"/>
    <mergeCell ref="E103:F103"/>
    <mergeCell ref="G103:H103"/>
    <mergeCell ref="I103:J103"/>
    <mergeCell ref="K103:L103"/>
    <mergeCell ref="C133:D133"/>
    <mergeCell ref="E133:F133"/>
    <mergeCell ref="G133:H133"/>
    <mergeCell ref="I133:J133"/>
    <mergeCell ref="K133:L133"/>
    <mergeCell ref="M163:N163"/>
    <mergeCell ref="O103:P103"/>
    <mergeCell ref="Q103:R103"/>
    <mergeCell ref="S103:T103"/>
    <mergeCell ref="W103:Y103"/>
    <mergeCell ref="M133:N133"/>
    <mergeCell ref="O163:P163"/>
    <mergeCell ref="T163:U163"/>
    <mergeCell ref="V163:V164"/>
    <mergeCell ref="W163:Y163"/>
    <mergeCell ref="O133:P133"/>
    <mergeCell ref="Q133:R133"/>
    <mergeCell ref="T133:U133"/>
    <mergeCell ref="W133:Y133"/>
    <mergeCell ref="M103:N103"/>
    <mergeCell ref="C163:D163"/>
    <mergeCell ref="E163:F163"/>
    <mergeCell ref="G163:H163"/>
    <mergeCell ref="I163:J163"/>
    <mergeCell ref="K163:L163"/>
  </mergeCells>
  <conditionalFormatting sqref="C8:Q21 C165:Y177 C75:Y87 C45:Y57 C135:Y147 C105:Y117">
    <cfRule type="expression" dxfId="50" priority="17">
      <formula>IF(C8=0,1,0)</formula>
    </cfRule>
  </conditionalFormatting>
  <conditionalFormatting sqref="E8:E19 H8:H19 K8:K19 N8:N19 C20:P21 Q8:Q21 Y45:Y57 Y75:Y87 Y105:Y117 Y135:Y147 Y165:Y177 C177:X177 C117:X117 C57:X57 C147:X147 C87:X87">
    <cfRule type="expression" dxfId="49" priority="16">
      <formula>IF(C8=0,1,0)</formula>
    </cfRule>
  </conditionalFormatting>
  <conditionalFormatting sqref="Q58:Q69 V58:V69">
    <cfRule type="expression" dxfId="48" priority="14">
      <formula>IF(Q58=0,1,0)</formula>
    </cfRule>
  </conditionalFormatting>
  <conditionalFormatting sqref="Q58:Q69 V58:V69">
    <cfRule type="expression" dxfId="47" priority="15">
      <formula>IF(Q58=0,1,0)</formula>
    </cfRule>
  </conditionalFormatting>
  <conditionalFormatting sqref="Q178:Q189 V178:V189">
    <cfRule type="expression" dxfId="46" priority="10">
      <formula>IF(Q178=0,1,0)</formula>
    </cfRule>
  </conditionalFormatting>
  <conditionalFormatting sqref="V148:V159">
    <cfRule type="expression" dxfId="45" priority="13">
      <formula>IF(V148=0,1,0)</formula>
    </cfRule>
  </conditionalFormatting>
  <conditionalFormatting sqref="V148:V159">
    <cfRule type="expression" dxfId="44" priority="12">
      <formula>IF(V148=0,1,0)</formula>
    </cfRule>
  </conditionalFormatting>
  <conditionalFormatting sqref="Q178:Q189 V178:V189">
    <cfRule type="expression" dxfId="43" priority="11">
      <formula>IF(Q178=0,1,0)</formula>
    </cfRule>
  </conditionalFormatting>
  <conditionalFormatting sqref="R20">
    <cfRule type="expression" dxfId="42" priority="9">
      <formula>IF(R20=0,1,0)</formula>
    </cfRule>
  </conditionalFormatting>
  <conditionalFormatting sqref="R20">
    <cfRule type="expression" dxfId="41" priority="8">
      <formula>IF(R20=0,1,0)</formula>
    </cfRule>
  </conditionalFormatting>
  <conditionalFormatting sqref="W39:X39 W41:X41 Y36:Y41">
    <cfRule type="expression" dxfId="40" priority="4">
      <formula>IF(W36=0,1,0)</formula>
    </cfRule>
  </conditionalFormatting>
  <conditionalFormatting sqref="W36:Y41">
    <cfRule type="expression" dxfId="39" priority="5">
      <formula>IF(W36=0,1,0)</formula>
    </cfRule>
  </conditionalFormatting>
  <conditionalFormatting sqref="W30:X30 Y26:Y30">
    <cfRule type="expression" dxfId="38" priority="2">
      <formula>IF(W26=0,1,0)</formula>
    </cfRule>
  </conditionalFormatting>
  <conditionalFormatting sqref="W26:Y30">
    <cfRule type="expression" dxfId="37" priority="3">
      <formula>IF(W26=0,1,0)</formula>
    </cfRule>
  </conditionalFormatting>
  <conditionalFormatting sqref="W8:Y12">
    <cfRule type="expression" dxfId="36" priority="7">
      <formula>IF(W8=0,1,0)</formula>
    </cfRule>
  </conditionalFormatting>
  <conditionalFormatting sqref="W12:X12 Y8:Y12 Y16:Y19 Y21">
    <cfRule type="expression" dxfId="35" priority="6">
      <formula>IF(W8=0,1,0)</formula>
    </cfRule>
  </conditionalFormatting>
  <conditionalFormatting sqref="Y20">
    <cfRule type="expression" dxfId="34" priority="1">
      <formula>IF(Y20=0,1,0)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zoomScale="50" zoomScaleNormal="50" zoomScalePageLayoutView="50" workbookViewId="0">
      <pane xSplit="2" topLeftCell="C1" activePane="topRight" state="frozen"/>
      <selection pane="topRight" activeCell="S19" sqref="S19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1:25" ht="15" customHeight="1" thickBot="1" x14ac:dyDescent="0.25">
      <c r="A1" s="1" t="s">
        <v>110</v>
      </c>
    </row>
    <row r="2" spans="1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40633</v>
      </c>
      <c r="O2" s="1178"/>
      <c r="P2" s="101" t="s">
        <v>20</v>
      </c>
      <c r="Q2" s="102" t="s">
        <v>21</v>
      </c>
      <c r="R2" s="490">
        <f>WEEKNUM(N2,2)</f>
        <v>14</v>
      </c>
      <c r="S2" s="211" t="s">
        <v>81</v>
      </c>
      <c r="U2" s="500">
        <f>YEAR(N2)-1</f>
        <v>2010</v>
      </c>
      <c r="V2" s="488" t="s">
        <v>83</v>
      </c>
      <c r="W2" s="489">
        <f>U2+1</f>
        <v>2011</v>
      </c>
    </row>
    <row r="3" spans="1:25" ht="15" customHeight="1" x14ac:dyDescent="0.2"/>
    <row r="4" spans="1:25" ht="15" customHeight="1" x14ac:dyDescent="0.2"/>
    <row r="5" spans="1:25" ht="15" customHeight="1" thickBot="1" x14ac:dyDescent="0.25"/>
    <row r="6" spans="1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1:25" ht="30" customHeight="1" thickBot="1" x14ac:dyDescent="0.25">
      <c r="B7" s="697" t="str">
        <f>T7</f>
        <v>2010  ~  2011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2010  ~  2011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1:25" ht="15" customHeight="1" x14ac:dyDescent="0.2">
      <c r="B8" s="63" t="s">
        <v>30</v>
      </c>
      <c r="C8" s="172">
        <f>W45</f>
        <v>0</v>
      </c>
      <c r="D8" s="173">
        <f t="shared" ref="D8:E20" si="0">X45</f>
        <v>0</v>
      </c>
      <c r="E8" s="68">
        <f t="shared" si="0"/>
        <v>0</v>
      </c>
      <c r="F8" s="180">
        <f>W105</f>
        <v>0</v>
      </c>
      <c r="G8" s="173">
        <f t="shared" ref="G8:H20" si="1">X105</f>
        <v>0</v>
      </c>
      <c r="H8" s="68">
        <f t="shared" si="1"/>
        <v>0</v>
      </c>
      <c r="I8" s="172">
        <f>W135</f>
        <v>0</v>
      </c>
      <c r="J8" s="206">
        <f t="shared" ref="J8:K20" si="2">X135</f>
        <v>0</v>
      </c>
      <c r="K8" s="68">
        <f t="shared" si="2"/>
        <v>0</v>
      </c>
      <c r="L8" s="222">
        <f>W165</f>
        <v>0</v>
      </c>
      <c r="M8" s="223">
        <f t="shared" ref="M8:N20" si="3">X165</f>
        <v>0</v>
      </c>
      <c r="N8" s="68">
        <f t="shared" si="3"/>
        <v>0</v>
      </c>
      <c r="O8" s="172">
        <f t="shared" ref="O8:Q20" si="4">C8+F8+I8+L8</f>
        <v>0</v>
      </c>
      <c r="P8" s="173">
        <f t="shared" si="4"/>
        <v>0</v>
      </c>
      <c r="Q8" s="68">
        <f t="shared" si="4"/>
        <v>0</v>
      </c>
      <c r="R8" s="599"/>
      <c r="T8" s="1156" t="s">
        <v>73</v>
      </c>
      <c r="U8" s="1157"/>
      <c r="V8" s="1158"/>
      <c r="W8" s="189">
        <f>C20</f>
        <v>0</v>
      </c>
      <c r="X8" s="190">
        <f>D20</f>
        <v>0</v>
      </c>
      <c r="Y8" s="104">
        <f>E20</f>
        <v>0</v>
      </c>
    </row>
    <row r="9" spans="1:25" ht="15" customHeight="1" x14ac:dyDescent="0.2">
      <c r="B9" s="63" t="s">
        <v>31</v>
      </c>
      <c r="C9" s="174">
        <f t="shared" ref="C9:C20" si="5">W46</f>
        <v>0</v>
      </c>
      <c r="D9" s="175">
        <f t="shared" si="0"/>
        <v>0</v>
      </c>
      <c r="E9" s="69">
        <f t="shared" si="0"/>
        <v>0</v>
      </c>
      <c r="F9" s="181">
        <f t="shared" ref="F9:F20" si="6">W106</f>
        <v>0</v>
      </c>
      <c r="G9" s="175">
        <f t="shared" si="1"/>
        <v>0</v>
      </c>
      <c r="H9" s="69">
        <f t="shared" si="1"/>
        <v>0</v>
      </c>
      <c r="I9" s="174">
        <f t="shared" ref="I9:I20" si="7">W136</f>
        <v>0</v>
      </c>
      <c r="J9" s="207">
        <f t="shared" si="2"/>
        <v>0</v>
      </c>
      <c r="K9" s="69">
        <f t="shared" si="2"/>
        <v>0</v>
      </c>
      <c r="L9" s="221">
        <f t="shared" ref="L9:L20" si="8">W166</f>
        <v>0</v>
      </c>
      <c r="M9" s="224">
        <f t="shared" si="3"/>
        <v>0</v>
      </c>
      <c r="N9" s="69">
        <f t="shared" si="3"/>
        <v>0</v>
      </c>
      <c r="O9" s="174">
        <f t="shared" si="4"/>
        <v>0</v>
      </c>
      <c r="P9" s="175">
        <f t="shared" si="4"/>
        <v>0</v>
      </c>
      <c r="Q9" s="69">
        <f t="shared" si="4"/>
        <v>0</v>
      </c>
      <c r="R9" s="599"/>
      <c r="T9" s="1133" t="s">
        <v>75</v>
      </c>
      <c r="U9" s="1134"/>
      <c r="V9" s="1135"/>
      <c r="W9" s="191">
        <f>F20</f>
        <v>0</v>
      </c>
      <c r="X9" s="192">
        <f>G20</f>
        <v>0</v>
      </c>
      <c r="Y9" s="105">
        <f>H20</f>
        <v>0</v>
      </c>
    </row>
    <row r="10" spans="1:25" ht="15" customHeight="1" x14ac:dyDescent="0.2">
      <c r="B10" s="63" t="s">
        <v>58</v>
      </c>
      <c r="C10" s="174">
        <f t="shared" si="5"/>
        <v>0</v>
      </c>
      <c r="D10" s="175">
        <f t="shared" si="0"/>
        <v>0</v>
      </c>
      <c r="E10" s="69">
        <f t="shared" si="0"/>
        <v>0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0</v>
      </c>
      <c r="J10" s="207">
        <f t="shared" si="2"/>
        <v>0</v>
      </c>
      <c r="K10" s="69">
        <f t="shared" si="2"/>
        <v>0</v>
      </c>
      <c r="L10" s="221">
        <f t="shared" si="8"/>
        <v>0</v>
      </c>
      <c r="M10" s="224">
        <f t="shared" si="3"/>
        <v>0</v>
      </c>
      <c r="N10" s="69">
        <f t="shared" si="3"/>
        <v>0</v>
      </c>
      <c r="O10" s="174">
        <f t="shared" si="4"/>
        <v>0</v>
      </c>
      <c r="P10" s="175">
        <f t="shared" si="4"/>
        <v>0</v>
      </c>
      <c r="Q10" s="69">
        <f t="shared" si="4"/>
        <v>0</v>
      </c>
      <c r="R10" s="599"/>
      <c r="T10" s="1120" t="s">
        <v>41</v>
      </c>
      <c r="U10" s="1121"/>
      <c r="V10" s="1122"/>
      <c r="W10" s="191">
        <f>I20</f>
        <v>0</v>
      </c>
      <c r="X10" s="192">
        <f>J20</f>
        <v>0</v>
      </c>
      <c r="Y10" s="105">
        <f>K20</f>
        <v>0</v>
      </c>
    </row>
    <row r="11" spans="1:25" ht="15" customHeight="1" thickBot="1" x14ac:dyDescent="0.25">
      <c r="B11" s="64" t="s">
        <v>32</v>
      </c>
      <c r="C11" s="176">
        <f t="shared" si="5"/>
        <v>0</v>
      </c>
      <c r="D11" s="177">
        <f t="shared" si="0"/>
        <v>0</v>
      </c>
      <c r="E11" s="70">
        <f t="shared" si="0"/>
        <v>0</v>
      </c>
      <c r="F11" s="182">
        <f t="shared" si="6"/>
        <v>0</v>
      </c>
      <c r="G11" s="177">
        <f t="shared" si="1"/>
        <v>0</v>
      </c>
      <c r="H11" s="70">
        <f t="shared" si="1"/>
        <v>0</v>
      </c>
      <c r="I11" s="176">
        <f t="shared" si="7"/>
        <v>0</v>
      </c>
      <c r="J11" s="208">
        <f t="shared" si="2"/>
        <v>0</v>
      </c>
      <c r="K11" s="70">
        <f t="shared" si="2"/>
        <v>0</v>
      </c>
      <c r="L11" s="220">
        <f t="shared" si="8"/>
        <v>0</v>
      </c>
      <c r="M11" s="225">
        <f t="shared" si="3"/>
        <v>0</v>
      </c>
      <c r="N11" s="70">
        <f t="shared" si="3"/>
        <v>0</v>
      </c>
      <c r="O11" s="176">
        <f t="shared" si="4"/>
        <v>0</v>
      </c>
      <c r="P11" s="177">
        <f t="shared" si="4"/>
        <v>0</v>
      </c>
      <c r="Q11" s="70">
        <f t="shared" si="4"/>
        <v>0</v>
      </c>
      <c r="R11" s="600">
        <v>1</v>
      </c>
      <c r="T11" s="1123" t="s">
        <v>68</v>
      </c>
      <c r="U11" s="1124"/>
      <c r="V11" s="1125"/>
      <c r="W11" s="193">
        <f>L20</f>
        <v>0</v>
      </c>
      <c r="X11" s="194">
        <f>M20</f>
        <v>0</v>
      </c>
      <c r="Y11" s="106">
        <f>N20</f>
        <v>0</v>
      </c>
    </row>
    <row r="12" spans="1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0</v>
      </c>
      <c r="G12" s="175">
        <f t="shared" si="1"/>
        <v>0</v>
      </c>
      <c r="H12" s="69">
        <f t="shared" si="1"/>
        <v>0</v>
      </c>
      <c r="I12" s="174">
        <f t="shared" si="7"/>
        <v>0</v>
      </c>
      <c r="J12" s="207">
        <f t="shared" si="2"/>
        <v>0</v>
      </c>
      <c r="K12" s="69">
        <f t="shared" si="2"/>
        <v>0</v>
      </c>
      <c r="L12" s="221">
        <f t="shared" si="8"/>
        <v>0</v>
      </c>
      <c r="M12" s="224">
        <f t="shared" si="3"/>
        <v>0</v>
      </c>
      <c r="N12" s="69">
        <f t="shared" si="3"/>
        <v>0</v>
      </c>
      <c r="O12" s="174">
        <f t="shared" si="4"/>
        <v>0</v>
      </c>
      <c r="P12" s="175">
        <f t="shared" si="4"/>
        <v>0</v>
      </c>
      <c r="Q12" s="69">
        <f t="shared" si="4"/>
        <v>0</v>
      </c>
      <c r="R12" s="599">
        <v>1</v>
      </c>
      <c r="T12" s="1150" t="s">
        <v>78</v>
      </c>
      <c r="U12" s="1151"/>
      <c r="V12" s="1152"/>
      <c r="W12" s="107">
        <f>SUM(W8:W11)</f>
        <v>0</v>
      </c>
      <c r="X12" s="103">
        <f>SUM(X8:X11)</f>
        <v>0</v>
      </c>
      <c r="Y12" s="123">
        <f>SUM(Y8:Y11)</f>
        <v>0</v>
      </c>
    </row>
    <row r="13" spans="1:25" ht="15" customHeight="1" thickBot="1" x14ac:dyDescent="0.25">
      <c r="B13" s="65" t="s">
        <v>34</v>
      </c>
      <c r="C13" s="178">
        <f t="shared" si="5"/>
        <v>0</v>
      </c>
      <c r="D13" s="179">
        <f t="shared" si="0"/>
        <v>0</v>
      </c>
      <c r="E13" s="71">
        <f t="shared" si="0"/>
        <v>0</v>
      </c>
      <c r="F13" s="183">
        <f t="shared" si="6"/>
        <v>0</v>
      </c>
      <c r="G13" s="179">
        <f t="shared" si="1"/>
        <v>0</v>
      </c>
      <c r="H13" s="71">
        <f t="shared" si="1"/>
        <v>0</v>
      </c>
      <c r="I13" s="178">
        <f t="shared" si="7"/>
        <v>0</v>
      </c>
      <c r="J13" s="209">
        <f t="shared" si="2"/>
        <v>0</v>
      </c>
      <c r="K13" s="71">
        <f t="shared" si="2"/>
        <v>0</v>
      </c>
      <c r="L13" s="226">
        <f t="shared" si="8"/>
        <v>0</v>
      </c>
      <c r="M13" s="227">
        <f t="shared" si="3"/>
        <v>0</v>
      </c>
      <c r="N13" s="71">
        <f t="shared" si="3"/>
        <v>0</v>
      </c>
      <c r="O13" s="178">
        <f t="shared" si="4"/>
        <v>0</v>
      </c>
      <c r="P13" s="179">
        <f t="shared" si="4"/>
        <v>0</v>
      </c>
      <c r="Q13" s="71">
        <f t="shared" si="4"/>
        <v>0</v>
      </c>
      <c r="R13" s="601">
        <v>1</v>
      </c>
      <c r="U13" s="1"/>
      <c r="V13" s="1"/>
    </row>
    <row r="14" spans="1:25" ht="15" customHeight="1" x14ac:dyDescent="0.2">
      <c r="B14" s="63" t="s">
        <v>35</v>
      </c>
      <c r="C14" s="174">
        <f t="shared" si="5"/>
        <v>0</v>
      </c>
      <c r="D14" s="175">
        <f t="shared" si="0"/>
        <v>0</v>
      </c>
      <c r="E14" s="69">
        <f t="shared" si="0"/>
        <v>0</v>
      </c>
      <c r="F14" s="181">
        <f t="shared" si="6"/>
        <v>0</v>
      </c>
      <c r="G14" s="175">
        <f t="shared" si="1"/>
        <v>0</v>
      </c>
      <c r="H14" s="69">
        <f t="shared" si="1"/>
        <v>0</v>
      </c>
      <c r="I14" s="174">
        <f t="shared" si="7"/>
        <v>0</v>
      </c>
      <c r="J14" s="207">
        <f t="shared" si="2"/>
        <v>0</v>
      </c>
      <c r="K14" s="69">
        <f t="shared" si="2"/>
        <v>0</v>
      </c>
      <c r="L14" s="221">
        <f t="shared" si="8"/>
        <v>0</v>
      </c>
      <c r="M14" s="224">
        <f t="shared" si="3"/>
        <v>0</v>
      </c>
      <c r="N14" s="69">
        <f t="shared" si="3"/>
        <v>0</v>
      </c>
      <c r="O14" s="174">
        <f t="shared" si="4"/>
        <v>0</v>
      </c>
      <c r="P14" s="175">
        <f t="shared" si="4"/>
        <v>0</v>
      </c>
      <c r="Q14" s="69">
        <f t="shared" si="4"/>
        <v>0</v>
      </c>
      <c r="R14" s="600"/>
      <c r="T14" s="1166" t="s">
        <v>79</v>
      </c>
      <c r="U14" s="1167"/>
      <c r="V14" s="1167"/>
      <c r="W14" s="1167"/>
      <c r="X14" s="1167"/>
      <c r="Y14" s="1168"/>
    </row>
    <row r="15" spans="1:25" ht="15" customHeight="1" thickBot="1" x14ac:dyDescent="0.25">
      <c r="B15" s="63" t="s">
        <v>36</v>
      </c>
      <c r="C15" s="174">
        <f t="shared" si="5"/>
        <v>0</v>
      </c>
      <c r="D15" s="175">
        <f t="shared" si="0"/>
        <v>0</v>
      </c>
      <c r="E15" s="69">
        <f t="shared" si="0"/>
        <v>0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0</v>
      </c>
      <c r="J15" s="207">
        <f t="shared" si="2"/>
        <v>0</v>
      </c>
      <c r="K15" s="69">
        <f t="shared" si="2"/>
        <v>0</v>
      </c>
      <c r="L15" s="221">
        <f t="shared" si="8"/>
        <v>0</v>
      </c>
      <c r="M15" s="224">
        <f t="shared" si="3"/>
        <v>0</v>
      </c>
      <c r="N15" s="69">
        <f t="shared" si="3"/>
        <v>0</v>
      </c>
      <c r="O15" s="174">
        <f t="shared" si="4"/>
        <v>0</v>
      </c>
      <c r="P15" s="175">
        <f t="shared" si="4"/>
        <v>0</v>
      </c>
      <c r="Q15" s="69">
        <f t="shared" si="4"/>
        <v>0</v>
      </c>
      <c r="R15" s="599"/>
      <c r="T15" s="1169"/>
      <c r="U15" s="1170"/>
      <c r="V15" s="1170"/>
      <c r="W15" s="1170"/>
      <c r="X15" s="1170"/>
      <c r="Y15" s="1171"/>
    </row>
    <row r="16" spans="1:25" ht="15" customHeight="1" x14ac:dyDescent="0.2">
      <c r="B16" s="63" t="s">
        <v>37</v>
      </c>
      <c r="C16" s="174">
        <f t="shared" si="5"/>
        <v>0</v>
      </c>
      <c r="D16" s="175">
        <f t="shared" si="0"/>
        <v>0</v>
      </c>
      <c r="E16" s="69">
        <f t="shared" si="0"/>
        <v>0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0</v>
      </c>
      <c r="K16" s="69">
        <f t="shared" si="2"/>
        <v>0</v>
      </c>
      <c r="L16" s="221">
        <f t="shared" si="8"/>
        <v>0</v>
      </c>
      <c r="M16" s="224">
        <f t="shared" si="3"/>
        <v>0</v>
      </c>
      <c r="N16" s="69">
        <f t="shared" si="3"/>
        <v>0</v>
      </c>
      <c r="O16" s="178">
        <f t="shared" si="4"/>
        <v>0</v>
      </c>
      <c r="P16" s="179">
        <f t="shared" si="4"/>
        <v>0</v>
      </c>
      <c r="Q16" s="71">
        <f t="shared" si="4"/>
        <v>0</v>
      </c>
      <c r="R16" s="601"/>
      <c r="T16" s="1172" t="str">
        <f>CONCATENATE($U$2-1,"  ",$V$2,"  ",$W$2-1)</f>
        <v>2009  ~  2010</v>
      </c>
      <c r="U16" s="1173"/>
      <c r="V16" s="1173"/>
      <c r="W16" s="498"/>
      <c r="X16" s="499"/>
      <c r="Y16" s="214">
        <f>SUM(W16:X16)</f>
        <v>0</v>
      </c>
    </row>
    <row r="17" spans="2:25" ht="15" customHeight="1" x14ac:dyDescent="0.2">
      <c r="B17" s="64" t="s">
        <v>38</v>
      </c>
      <c r="C17" s="176">
        <f t="shared" si="5"/>
        <v>0</v>
      </c>
      <c r="D17" s="177">
        <f t="shared" si="0"/>
        <v>0</v>
      </c>
      <c r="E17" s="70">
        <f t="shared" si="0"/>
        <v>0</v>
      </c>
      <c r="F17" s="182">
        <f t="shared" si="6"/>
        <v>0</v>
      </c>
      <c r="G17" s="177">
        <f t="shared" si="1"/>
        <v>0</v>
      </c>
      <c r="H17" s="70">
        <f t="shared" si="1"/>
        <v>0</v>
      </c>
      <c r="I17" s="176">
        <f t="shared" si="7"/>
        <v>0</v>
      </c>
      <c r="J17" s="208">
        <f t="shared" si="2"/>
        <v>0</v>
      </c>
      <c r="K17" s="70">
        <f t="shared" si="2"/>
        <v>0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0</v>
      </c>
      <c r="P17" s="175">
        <f t="shared" si="4"/>
        <v>0</v>
      </c>
      <c r="Q17" s="69">
        <f t="shared" si="4"/>
        <v>0</v>
      </c>
      <c r="R17" s="599">
        <v>1</v>
      </c>
      <c r="T17" s="1174" t="str">
        <f>CONCATENATE($U$2-2,"  ",$V$2,"  ",$W$2-2)</f>
        <v>2008  ~  2009</v>
      </c>
      <c r="U17" s="1175"/>
      <c r="V17" s="1175"/>
      <c r="W17" s="494"/>
      <c r="X17" s="495"/>
      <c r="Y17" s="212">
        <f>SUM(W17:X17)</f>
        <v>0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0</v>
      </c>
      <c r="G18" s="175">
        <f t="shared" si="1"/>
        <v>0</v>
      </c>
      <c r="H18" s="69">
        <f t="shared" si="1"/>
        <v>0</v>
      </c>
      <c r="I18" s="174">
        <f t="shared" si="7"/>
        <v>0</v>
      </c>
      <c r="J18" s="207">
        <f t="shared" si="2"/>
        <v>0</v>
      </c>
      <c r="K18" s="69">
        <f t="shared" si="2"/>
        <v>0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0</v>
      </c>
      <c r="P18" s="175">
        <f t="shared" si="4"/>
        <v>0</v>
      </c>
      <c r="Q18" s="69">
        <f t="shared" si="4"/>
        <v>0</v>
      </c>
      <c r="R18" s="599"/>
      <c r="T18" s="1174" t="str">
        <f>CONCATENATE($U$2-3,"  ",$V$2,"  ",$W$2-3)</f>
        <v>2007  ~  2008</v>
      </c>
      <c r="U18" s="1175"/>
      <c r="V18" s="1175"/>
      <c r="W18" s="494"/>
      <c r="X18" s="495"/>
      <c r="Y18" s="212">
        <f>SUM(W18:X18)</f>
        <v>0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0</v>
      </c>
      <c r="E19" s="69">
        <f t="shared" si="0"/>
        <v>0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0</v>
      </c>
      <c r="K19" s="69">
        <f t="shared" si="2"/>
        <v>0</v>
      </c>
      <c r="L19" s="221">
        <f t="shared" si="8"/>
        <v>0</v>
      </c>
      <c r="M19" s="224">
        <f t="shared" si="3"/>
        <v>0</v>
      </c>
      <c r="N19" s="69">
        <f t="shared" si="3"/>
        <v>0</v>
      </c>
      <c r="O19" s="174">
        <f t="shared" si="4"/>
        <v>0</v>
      </c>
      <c r="P19" s="175">
        <f t="shared" si="4"/>
        <v>0</v>
      </c>
      <c r="Q19" s="69">
        <f t="shared" si="4"/>
        <v>0</v>
      </c>
      <c r="R19" s="599"/>
      <c r="T19" s="1159" t="str">
        <f>CONCATENATE($U$2-4,"  ",$V$2,"  ",$W$2-4)</f>
        <v>2006  ~  2007</v>
      </c>
      <c r="U19" s="1160"/>
      <c r="V19" s="1160"/>
      <c r="W19" s="496"/>
      <c r="X19" s="497"/>
      <c r="Y19" s="213">
        <f>SUM(W19:X19)</f>
        <v>0</v>
      </c>
    </row>
    <row r="20" spans="2:25" ht="15" customHeight="1" thickBot="1" x14ac:dyDescent="0.25">
      <c r="B20" s="78" t="s">
        <v>29</v>
      </c>
      <c r="C20" s="55">
        <f t="shared" si="5"/>
        <v>0</v>
      </c>
      <c r="D20" s="61">
        <f t="shared" si="0"/>
        <v>0</v>
      </c>
      <c r="E20" s="57">
        <f t="shared" si="0"/>
        <v>0</v>
      </c>
      <c r="F20" s="79">
        <f t="shared" si="6"/>
        <v>0</v>
      </c>
      <c r="G20" s="61">
        <f t="shared" si="1"/>
        <v>0</v>
      </c>
      <c r="H20" s="57">
        <f t="shared" si="1"/>
        <v>0</v>
      </c>
      <c r="I20" s="79">
        <f t="shared" si="7"/>
        <v>0</v>
      </c>
      <c r="J20" s="61">
        <f t="shared" si="2"/>
        <v>0</v>
      </c>
      <c r="K20" s="57">
        <f t="shared" si="2"/>
        <v>0</v>
      </c>
      <c r="L20" s="79">
        <f t="shared" si="8"/>
        <v>0</v>
      </c>
      <c r="M20" s="61">
        <f t="shared" si="3"/>
        <v>0</v>
      </c>
      <c r="N20" s="57">
        <f t="shared" si="3"/>
        <v>0</v>
      </c>
      <c r="O20" s="55">
        <f t="shared" si="4"/>
        <v>0</v>
      </c>
      <c r="P20" s="61">
        <f t="shared" si="4"/>
        <v>0</v>
      </c>
      <c r="Q20" s="122">
        <f t="shared" si="4"/>
        <v>0</v>
      </c>
      <c r="R20" s="647">
        <f>SUM(R8:R19)</f>
        <v>4</v>
      </c>
      <c r="T20" s="1136" t="s">
        <v>84</v>
      </c>
      <c r="U20" s="1137"/>
      <c r="V20" s="1210"/>
      <c r="W20" s="491">
        <f>SUM(W16:W19)+W12</f>
        <v>0</v>
      </c>
      <c r="X20" s="492">
        <f>SUM(X16:X19)+X12</f>
        <v>0</v>
      </c>
      <c r="Y20" s="493">
        <f>SUM(Y16:Y19)+Y12</f>
        <v>0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447">
        <f>C8</f>
        <v>0</v>
      </c>
      <c r="D22" s="449">
        <f t="shared" ref="D22:R22" si="9">D8</f>
        <v>0</v>
      </c>
      <c r="E22" s="456">
        <f t="shared" si="9"/>
        <v>0</v>
      </c>
      <c r="F22" s="455">
        <f t="shared" si="9"/>
        <v>0</v>
      </c>
      <c r="G22" s="449">
        <f t="shared" si="9"/>
        <v>0</v>
      </c>
      <c r="H22" s="456">
        <f t="shared" si="9"/>
        <v>0</v>
      </c>
      <c r="I22" s="455">
        <f t="shared" si="9"/>
        <v>0</v>
      </c>
      <c r="J22" s="449">
        <f t="shared" si="9"/>
        <v>0</v>
      </c>
      <c r="K22" s="456">
        <f t="shared" si="9"/>
        <v>0</v>
      </c>
      <c r="L22" s="455">
        <f t="shared" si="9"/>
        <v>0</v>
      </c>
      <c r="M22" s="449">
        <f t="shared" si="9"/>
        <v>0</v>
      </c>
      <c r="N22" s="456">
        <f t="shared" si="9"/>
        <v>0</v>
      </c>
      <c r="O22" s="455">
        <f t="shared" si="9"/>
        <v>0</v>
      </c>
      <c r="P22" s="449">
        <f t="shared" si="9"/>
        <v>0</v>
      </c>
      <c r="Q22" s="456">
        <f t="shared" si="9"/>
        <v>0</v>
      </c>
      <c r="R22" s="691">
        <f t="shared" si="9"/>
        <v>0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461">
        <f t="shared" ref="C23:R33" si="10">C9+C22</f>
        <v>0</v>
      </c>
      <c r="D23" s="450">
        <f t="shared" si="10"/>
        <v>0</v>
      </c>
      <c r="E23" s="457">
        <f t="shared" si="10"/>
        <v>0</v>
      </c>
      <c r="F23" s="448">
        <f t="shared" si="10"/>
        <v>0</v>
      </c>
      <c r="G23" s="450">
        <f t="shared" si="10"/>
        <v>0</v>
      </c>
      <c r="H23" s="457">
        <f t="shared" si="10"/>
        <v>0</v>
      </c>
      <c r="I23" s="448">
        <f t="shared" si="10"/>
        <v>0</v>
      </c>
      <c r="J23" s="450">
        <f t="shared" si="10"/>
        <v>0</v>
      </c>
      <c r="K23" s="457">
        <f t="shared" si="10"/>
        <v>0</v>
      </c>
      <c r="L23" s="448">
        <f t="shared" si="10"/>
        <v>0</v>
      </c>
      <c r="M23" s="450">
        <f t="shared" si="10"/>
        <v>0</v>
      </c>
      <c r="N23" s="457">
        <f t="shared" si="10"/>
        <v>0</v>
      </c>
      <c r="O23" s="448">
        <f t="shared" si="10"/>
        <v>0</v>
      </c>
      <c r="P23" s="450">
        <f t="shared" si="10"/>
        <v>0</v>
      </c>
      <c r="Q23" s="457">
        <f t="shared" si="10"/>
        <v>0</v>
      </c>
      <c r="R23" s="692">
        <f t="shared" si="10"/>
        <v>0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462">
        <f t="shared" si="10"/>
        <v>0</v>
      </c>
      <c r="D24" s="452">
        <f t="shared" si="10"/>
        <v>0</v>
      </c>
      <c r="E24" s="595">
        <f t="shared" si="10"/>
        <v>0</v>
      </c>
      <c r="F24" s="451">
        <f t="shared" si="10"/>
        <v>0</v>
      </c>
      <c r="G24" s="452">
        <f t="shared" si="10"/>
        <v>0</v>
      </c>
      <c r="H24" s="595">
        <f t="shared" si="10"/>
        <v>0</v>
      </c>
      <c r="I24" s="451">
        <f t="shared" si="10"/>
        <v>0</v>
      </c>
      <c r="J24" s="452">
        <f t="shared" si="10"/>
        <v>0</v>
      </c>
      <c r="K24" s="595">
        <f t="shared" si="10"/>
        <v>0</v>
      </c>
      <c r="L24" s="451">
        <f t="shared" si="10"/>
        <v>0</v>
      </c>
      <c r="M24" s="452">
        <f t="shared" si="10"/>
        <v>0</v>
      </c>
      <c r="N24" s="595">
        <f t="shared" si="10"/>
        <v>0</v>
      </c>
      <c r="O24" s="451">
        <f t="shared" si="10"/>
        <v>0</v>
      </c>
      <c r="P24" s="452">
        <f t="shared" si="10"/>
        <v>0</v>
      </c>
      <c r="Q24" s="595">
        <f t="shared" si="10"/>
        <v>0</v>
      </c>
      <c r="R24" s="689">
        <f t="shared" si="10"/>
        <v>0</v>
      </c>
      <c r="S24" s="482"/>
      <c r="T24" s="1161" t="s">
        <v>103</v>
      </c>
      <c r="U24" s="1162"/>
      <c r="V24" s="1162"/>
      <c r="W24" s="1139"/>
      <c r="X24" s="1139"/>
      <c r="Y24" s="1140"/>
    </row>
    <row r="25" spans="2:25" ht="15" customHeight="1" thickBot="1" x14ac:dyDescent="0.25">
      <c r="B25" s="444" t="s">
        <v>32</v>
      </c>
      <c r="C25" s="461">
        <f t="shared" si="10"/>
        <v>0</v>
      </c>
      <c r="D25" s="450">
        <f t="shared" si="10"/>
        <v>0</v>
      </c>
      <c r="E25" s="457">
        <f t="shared" si="10"/>
        <v>0</v>
      </c>
      <c r="F25" s="448">
        <f t="shared" si="10"/>
        <v>0</v>
      </c>
      <c r="G25" s="450">
        <f t="shared" si="10"/>
        <v>0</v>
      </c>
      <c r="H25" s="457">
        <f t="shared" si="10"/>
        <v>0</v>
      </c>
      <c r="I25" s="448">
        <f t="shared" si="10"/>
        <v>0</v>
      </c>
      <c r="J25" s="450">
        <f t="shared" si="10"/>
        <v>0</v>
      </c>
      <c r="K25" s="457">
        <f t="shared" si="10"/>
        <v>0</v>
      </c>
      <c r="L25" s="448">
        <f t="shared" si="10"/>
        <v>0</v>
      </c>
      <c r="M25" s="450">
        <f t="shared" si="10"/>
        <v>0</v>
      </c>
      <c r="N25" s="457">
        <f t="shared" si="10"/>
        <v>0</v>
      </c>
      <c r="O25" s="448">
        <f t="shared" si="10"/>
        <v>0</v>
      </c>
      <c r="P25" s="450">
        <f t="shared" si="10"/>
        <v>0</v>
      </c>
      <c r="Q25" s="457">
        <f t="shared" si="10"/>
        <v>0</v>
      </c>
      <c r="R25" s="692">
        <f t="shared" si="10"/>
        <v>1</v>
      </c>
      <c r="S25" s="482"/>
      <c r="T25" s="1141">
        <f>N2</f>
        <v>40633</v>
      </c>
      <c r="U25" s="1154"/>
      <c r="V25" s="1155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461">
        <f t="shared" si="10"/>
        <v>0</v>
      </c>
      <c r="D26" s="450">
        <f t="shared" si="10"/>
        <v>0</v>
      </c>
      <c r="E26" s="457">
        <f t="shared" si="10"/>
        <v>0</v>
      </c>
      <c r="F26" s="448">
        <f t="shared" si="10"/>
        <v>0</v>
      </c>
      <c r="G26" s="450">
        <f t="shared" si="10"/>
        <v>0</v>
      </c>
      <c r="H26" s="457">
        <f t="shared" si="10"/>
        <v>0</v>
      </c>
      <c r="I26" s="448">
        <f t="shared" si="10"/>
        <v>0</v>
      </c>
      <c r="J26" s="450">
        <f t="shared" si="10"/>
        <v>0</v>
      </c>
      <c r="K26" s="457">
        <f t="shared" si="10"/>
        <v>0</v>
      </c>
      <c r="L26" s="448">
        <f t="shared" si="10"/>
        <v>0</v>
      </c>
      <c r="M26" s="450">
        <f t="shared" si="10"/>
        <v>0</v>
      </c>
      <c r="N26" s="457">
        <f t="shared" si="10"/>
        <v>0</v>
      </c>
      <c r="O26" s="448">
        <f t="shared" si="10"/>
        <v>0</v>
      </c>
      <c r="P26" s="450">
        <f t="shared" si="10"/>
        <v>0</v>
      </c>
      <c r="Q26" s="457">
        <f t="shared" si="10"/>
        <v>0</v>
      </c>
      <c r="R26" s="692">
        <f t="shared" si="10"/>
        <v>2</v>
      </c>
      <c r="S26" s="482"/>
      <c r="T26" s="1156" t="s">
        <v>73</v>
      </c>
      <c r="U26" s="1157"/>
      <c r="V26" s="1158"/>
      <c r="W26" s="189">
        <f>C33-C30</f>
        <v>0</v>
      </c>
      <c r="X26" s="190">
        <f>D33-D30</f>
        <v>0</v>
      </c>
      <c r="Y26" s="104">
        <f>E33-E30</f>
        <v>0</v>
      </c>
    </row>
    <row r="27" spans="2:25" ht="15" customHeight="1" x14ac:dyDescent="0.2">
      <c r="B27" s="445" t="s">
        <v>94</v>
      </c>
      <c r="C27" s="461">
        <f t="shared" si="10"/>
        <v>0</v>
      </c>
      <c r="D27" s="450">
        <f t="shared" si="10"/>
        <v>0</v>
      </c>
      <c r="E27" s="596">
        <f t="shared" si="10"/>
        <v>0</v>
      </c>
      <c r="F27" s="448">
        <f t="shared" si="10"/>
        <v>0</v>
      </c>
      <c r="G27" s="450">
        <f t="shared" si="10"/>
        <v>0</v>
      </c>
      <c r="H27" s="596">
        <f t="shared" si="10"/>
        <v>0</v>
      </c>
      <c r="I27" s="448">
        <f t="shared" si="10"/>
        <v>0</v>
      </c>
      <c r="J27" s="450">
        <f t="shared" si="10"/>
        <v>0</v>
      </c>
      <c r="K27" s="596">
        <f t="shared" si="10"/>
        <v>0</v>
      </c>
      <c r="L27" s="448">
        <f t="shared" si="10"/>
        <v>0</v>
      </c>
      <c r="M27" s="450">
        <f t="shared" si="10"/>
        <v>0</v>
      </c>
      <c r="N27" s="596">
        <f t="shared" si="10"/>
        <v>0</v>
      </c>
      <c r="O27" s="448">
        <f t="shared" si="10"/>
        <v>0</v>
      </c>
      <c r="P27" s="450">
        <f t="shared" si="10"/>
        <v>0</v>
      </c>
      <c r="Q27" s="596">
        <f t="shared" si="10"/>
        <v>0</v>
      </c>
      <c r="R27" s="688">
        <f t="shared" si="10"/>
        <v>3</v>
      </c>
      <c r="S27" s="482"/>
      <c r="T27" s="1133" t="s">
        <v>75</v>
      </c>
      <c r="U27" s="1134"/>
      <c r="V27" s="1135"/>
      <c r="W27" s="191">
        <f>F33-F30</f>
        <v>0</v>
      </c>
      <c r="X27" s="192">
        <f>G33-G30</f>
        <v>0</v>
      </c>
      <c r="Y27" s="105">
        <f>H33-H30</f>
        <v>0</v>
      </c>
    </row>
    <row r="28" spans="2:25" ht="15" customHeight="1" x14ac:dyDescent="0.2">
      <c r="B28" s="443" t="s">
        <v>35</v>
      </c>
      <c r="C28" s="463">
        <f t="shared" si="10"/>
        <v>0</v>
      </c>
      <c r="D28" s="454">
        <f t="shared" si="10"/>
        <v>0</v>
      </c>
      <c r="E28" s="459">
        <f t="shared" si="10"/>
        <v>0</v>
      </c>
      <c r="F28" s="453">
        <f t="shared" si="10"/>
        <v>0</v>
      </c>
      <c r="G28" s="454">
        <f t="shared" si="10"/>
        <v>0</v>
      </c>
      <c r="H28" s="459">
        <f t="shared" si="10"/>
        <v>0</v>
      </c>
      <c r="I28" s="453">
        <f t="shared" si="10"/>
        <v>0</v>
      </c>
      <c r="J28" s="454">
        <f t="shared" si="10"/>
        <v>0</v>
      </c>
      <c r="K28" s="459">
        <f t="shared" si="10"/>
        <v>0</v>
      </c>
      <c r="L28" s="453">
        <f t="shared" si="10"/>
        <v>0</v>
      </c>
      <c r="M28" s="454">
        <f t="shared" si="10"/>
        <v>0</v>
      </c>
      <c r="N28" s="459">
        <f t="shared" si="10"/>
        <v>0</v>
      </c>
      <c r="O28" s="453">
        <f t="shared" si="10"/>
        <v>0</v>
      </c>
      <c r="P28" s="454">
        <f t="shared" si="10"/>
        <v>0</v>
      </c>
      <c r="Q28" s="459">
        <f t="shared" si="10"/>
        <v>0</v>
      </c>
      <c r="R28" s="693">
        <f t="shared" si="10"/>
        <v>3</v>
      </c>
      <c r="S28" s="482"/>
      <c r="T28" s="1120" t="s">
        <v>41</v>
      </c>
      <c r="U28" s="1121"/>
      <c r="V28" s="1122"/>
      <c r="W28" s="191">
        <f>I33-I30</f>
        <v>0</v>
      </c>
      <c r="X28" s="192">
        <f>J33-J30</f>
        <v>0</v>
      </c>
      <c r="Y28" s="105">
        <f>K33-K30</f>
        <v>0</v>
      </c>
    </row>
    <row r="29" spans="2:25" ht="15" customHeight="1" thickBot="1" x14ac:dyDescent="0.25">
      <c r="B29" s="443" t="s">
        <v>36</v>
      </c>
      <c r="C29" s="461">
        <f t="shared" si="10"/>
        <v>0</v>
      </c>
      <c r="D29" s="450">
        <f t="shared" si="10"/>
        <v>0</v>
      </c>
      <c r="E29" s="457">
        <f t="shared" si="10"/>
        <v>0</v>
      </c>
      <c r="F29" s="448">
        <f t="shared" si="10"/>
        <v>0</v>
      </c>
      <c r="G29" s="450">
        <f t="shared" si="10"/>
        <v>0</v>
      </c>
      <c r="H29" s="457">
        <f t="shared" si="10"/>
        <v>0</v>
      </c>
      <c r="I29" s="448">
        <f t="shared" si="10"/>
        <v>0</v>
      </c>
      <c r="J29" s="450">
        <f t="shared" si="10"/>
        <v>0</v>
      </c>
      <c r="K29" s="457">
        <f t="shared" si="10"/>
        <v>0</v>
      </c>
      <c r="L29" s="448">
        <f t="shared" si="10"/>
        <v>0</v>
      </c>
      <c r="M29" s="450">
        <f t="shared" si="10"/>
        <v>0</v>
      </c>
      <c r="N29" s="457">
        <f t="shared" si="10"/>
        <v>0</v>
      </c>
      <c r="O29" s="448">
        <f t="shared" si="10"/>
        <v>0</v>
      </c>
      <c r="P29" s="450">
        <f t="shared" si="10"/>
        <v>0</v>
      </c>
      <c r="Q29" s="457">
        <f t="shared" si="10"/>
        <v>0</v>
      </c>
      <c r="R29" s="692">
        <f t="shared" si="10"/>
        <v>3</v>
      </c>
      <c r="S29" s="482"/>
      <c r="T29" s="1123" t="s">
        <v>68</v>
      </c>
      <c r="U29" s="1124"/>
      <c r="V29" s="1125"/>
      <c r="W29" s="193">
        <f>L33-L30</f>
        <v>0</v>
      </c>
      <c r="X29" s="194">
        <f>M33-M30</f>
        <v>0</v>
      </c>
      <c r="Y29" s="106">
        <f>N33-N30</f>
        <v>0</v>
      </c>
    </row>
    <row r="30" spans="2:25" ht="15" customHeight="1" thickBot="1" x14ac:dyDescent="0.25">
      <c r="B30" s="443" t="s">
        <v>93</v>
      </c>
      <c r="C30" s="462">
        <f t="shared" si="10"/>
        <v>0</v>
      </c>
      <c r="D30" s="452">
        <f t="shared" si="10"/>
        <v>0</v>
      </c>
      <c r="E30" s="595">
        <f t="shared" si="10"/>
        <v>0</v>
      </c>
      <c r="F30" s="451">
        <f t="shared" si="10"/>
        <v>0</v>
      </c>
      <c r="G30" s="452">
        <f t="shared" si="10"/>
        <v>0</v>
      </c>
      <c r="H30" s="595">
        <f t="shared" si="10"/>
        <v>0</v>
      </c>
      <c r="I30" s="451">
        <f t="shared" si="10"/>
        <v>0</v>
      </c>
      <c r="J30" s="452">
        <f t="shared" si="10"/>
        <v>0</v>
      </c>
      <c r="K30" s="595">
        <f t="shared" si="10"/>
        <v>0</v>
      </c>
      <c r="L30" s="451">
        <f t="shared" si="10"/>
        <v>0</v>
      </c>
      <c r="M30" s="452">
        <f t="shared" si="10"/>
        <v>0</v>
      </c>
      <c r="N30" s="595">
        <f t="shared" si="10"/>
        <v>0</v>
      </c>
      <c r="O30" s="451">
        <f t="shared" si="10"/>
        <v>0</v>
      </c>
      <c r="P30" s="452">
        <f t="shared" si="10"/>
        <v>0</v>
      </c>
      <c r="Q30" s="595">
        <f t="shared" si="10"/>
        <v>0</v>
      </c>
      <c r="R30" s="689">
        <f t="shared" si="10"/>
        <v>3</v>
      </c>
      <c r="S30" s="482"/>
      <c r="T30" s="1150" t="s">
        <v>78</v>
      </c>
      <c r="U30" s="1151"/>
      <c r="V30" s="1152"/>
      <c r="W30" s="107">
        <f>SUM(W26:W29)</f>
        <v>0</v>
      </c>
      <c r="X30" s="103">
        <f>SUM(X26:X29)</f>
        <v>0</v>
      </c>
      <c r="Y30" s="123">
        <f>SUM(Y26:Y29)</f>
        <v>0</v>
      </c>
    </row>
    <row r="31" spans="2:25" ht="15" customHeight="1" x14ac:dyDescent="0.2">
      <c r="B31" s="444" t="s">
        <v>38</v>
      </c>
      <c r="C31" s="461">
        <f t="shared" si="10"/>
        <v>0</v>
      </c>
      <c r="D31" s="450">
        <f t="shared" si="10"/>
        <v>0</v>
      </c>
      <c r="E31" s="457">
        <f t="shared" si="10"/>
        <v>0</v>
      </c>
      <c r="F31" s="448">
        <f t="shared" si="10"/>
        <v>0</v>
      </c>
      <c r="G31" s="450">
        <f t="shared" si="10"/>
        <v>0</v>
      </c>
      <c r="H31" s="457">
        <f t="shared" si="10"/>
        <v>0</v>
      </c>
      <c r="I31" s="448">
        <f t="shared" si="10"/>
        <v>0</v>
      </c>
      <c r="J31" s="450">
        <f t="shared" si="10"/>
        <v>0</v>
      </c>
      <c r="K31" s="457">
        <f t="shared" si="10"/>
        <v>0</v>
      </c>
      <c r="L31" s="448">
        <f t="shared" si="10"/>
        <v>0</v>
      </c>
      <c r="M31" s="450">
        <f t="shared" si="10"/>
        <v>0</v>
      </c>
      <c r="N31" s="457">
        <f t="shared" si="10"/>
        <v>0</v>
      </c>
      <c r="O31" s="448">
        <f t="shared" si="10"/>
        <v>0</v>
      </c>
      <c r="P31" s="450">
        <f t="shared" si="10"/>
        <v>0</v>
      </c>
      <c r="Q31" s="457">
        <f t="shared" si="10"/>
        <v>0</v>
      </c>
      <c r="R31" s="692">
        <f t="shared" si="10"/>
        <v>4</v>
      </c>
      <c r="S31" s="482"/>
    </row>
    <row r="32" spans="2:25" ht="15" customHeight="1" x14ac:dyDescent="0.2">
      <c r="B32" s="443" t="s">
        <v>39</v>
      </c>
      <c r="C32" s="461">
        <f t="shared" si="10"/>
        <v>0</v>
      </c>
      <c r="D32" s="450">
        <f t="shared" si="10"/>
        <v>0</v>
      </c>
      <c r="E32" s="457">
        <f t="shared" si="10"/>
        <v>0</v>
      </c>
      <c r="F32" s="448">
        <f t="shared" si="10"/>
        <v>0</v>
      </c>
      <c r="G32" s="450">
        <f t="shared" si="10"/>
        <v>0</v>
      </c>
      <c r="H32" s="457">
        <f t="shared" si="10"/>
        <v>0</v>
      </c>
      <c r="I32" s="448">
        <f t="shared" si="10"/>
        <v>0</v>
      </c>
      <c r="J32" s="450">
        <f t="shared" si="10"/>
        <v>0</v>
      </c>
      <c r="K32" s="457">
        <f t="shared" si="10"/>
        <v>0</v>
      </c>
      <c r="L32" s="448">
        <f t="shared" si="10"/>
        <v>0</v>
      </c>
      <c r="M32" s="450">
        <f t="shared" si="10"/>
        <v>0</v>
      </c>
      <c r="N32" s="457">
        <f t="shared" si="10"/>
        <v>0</v>
      </c>
      <c r="O32" s="448">
        <f t="shared" si="10"/>
        <v>0</v>
      </c>
      <c r="P32" s="450">
        <f t="shared" si="10"/>
        <v>0</v>
      </c>
      <c r="Q32" s="457">
        <f t="shared" si="10"/>
        <v>0</v>
      </c>
      <c r="R32" s="692">
        <f t="shared" si="10"/>
        <v>4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464">
        <f t="shared" si="10"/>
        <v>0</v>
      </c>
      <c r="D33" s="465">
        <f t="shared" si="10"/>
        <v>0</v>
      </c>
      <c r="E33" s="597">
        <f t="shared" si="10"/>
        <v>0</v>
      </c>
      <c r="F33" s="466">
        <f t="shared" si="10"/>
        <v>0</v>
      </c>
      <c r="G33" s="465">
        <f t="shared" si="10"/>
        <v>0</v>
      </c>
      <c r="H33" s="597">
        <f t="shared" si="10"/>
        <v>0</v>
      </c>
      <c r="I33" s="466">
        <f t="shared" si="10"/>
        <v>0</v>
      </c>
      <c r="J33" s="465">
        <f t="shared" si="10"/>
        <v>0</v>
      </c>
      <c r="K33" s="597">
        <f t="shared" si="10"/>
        <v>0</v>
      </c>
      <c r="L33" s="466">
        <f t="shared" si="10"/>
        <v>0</v>
      </c>
      <c r="M33" s="465">
        <f t="shared" si="10"/>
        <v>0</v>
      </c>
      <c r="N33" s="597">
        <f t="shared" si="10"/>
        <v>0</v>
      </c>
      <c r="O33" s="466">
        <f t="shared" si="10"/>
        <v>0</v>
      </c>
      <c r="P33" s="465">
        <f t="shared" si="10"/>
        <v>0</v>
      </c>
      <c r="Q33" s="597">
        <f t="shared" si="10"/>
        <v>0</v>
      </c>
      <c r="R33" s="690">
        <f t="shared" si="10"/>
        <v>4</v>
      </c>
      <c r="S33" s="482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604">
        <f>SUM(C8:C10)</f>
        <v>0</v>
      </c>
      <c r="D35" s="612">
        <f t="shared" ref="D35:R35" si="11">SUM(D8:D10)</f>
        <v>0</v>
      </c>
      <c r="E35" s="616">
        <f t="shared" si="11"/>
        <v>0</v>
      </c>
      <c r="F35" s="604">
        <f t="shared" si="11"/>
        <v>0</v>
      </c>
      <c r="G35" s="612">
        <f t="shared" si="11"/>
        <v>0</v>
      </c>
      <c r="H35" s="620">
        <f t="shared" si="11"/>
        <v>0</v>
      </c>
      <c r="I35" s="604">
        <f t="shared" si="11"/>
        <v>0</v>
      </c>
      <c r="J35" s="612">
        <f t="shared" si="11"/>
        <v>0</v>
      </c>
      <c r="K35" s="624">
        <f t="shared" si="11"/>
        <v>0</v>
      </c>
      <c r="L35" s="604">
        <f t="shared" si="11"/>
        <v>0</v>
      </c>
      <c r="M35" s="612">
        <f t="shared" si="11"/>
        <v>0</v>
      </c>
      <c r="N35" s="628">
        <f t="shared" si="11"/>
        <v>0</v>
      </c>
      <c r="O35" s="604">
        <f t="shared" si="11"/>
        <v>0</v>
      </c>
      <c r="P35" s="612">
        <f t="shared" si="11"/>
        <v>0</v>
      </c>
      <c r="Q35" s="636">
        <f t="shared" si="11"/>
        <v>0</v>
      </c>
      <c r="R35" s="632">
        <f t="shared" si="11"/>
        <v>0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605">
        <f>SUM(C11:C13)</f>
        <v>0</v>
      </c>
      <c r="D36" s="613">
        <f t="shared" ref="D36:R36" si="12">SUM(D11:D13)</f>
        <v>0</v>
      </c>
      <c r="E36" s="617">
        <f t="shared" si="12"/>
        <v>0</v>
      </c>
      <c r="F36" s="605">
        <f t="shared" si="12"/>
        <v>0</v>
      </c>
      <c r="G36" s="613">
        <f t="shared" si="12"/>
        <v>0</v>
      </c>
      <c r="H36" s="621">
        <f t="shared" si="12"/>
        <v>0</v>
      </c>
      <c r="I36" s="605">
        <f t="shared" si="12"/>
        <v>0</v>
      </c>
      <c r="J36" s="613">
        <f t="shared" si="12"/>
        <v>0</v>
      </c>
      <c r="K36" s="625">
        <f t="shared" si="12"/>
        <v>0</v>
      </c>
      <c r="L36" s="605">
        <f t="shared" si="12"/>
        <v>0</v>
      </c>
      <c r="M36" s="613">
        <f t="shared" si="12"/>
        <v>0</v>
      </c>
      <c r="N36" s="629">
        <f t="shared" si="12"/>
        <v>0</v>
      </c>
      <c r="O36" s="605">
        <f t="shared" si="12"/>
        <v>0</v>
      </c>
      <c r="P36" s="613">
        <f t="shared" si="12"/>
        <v>0</v>
      </c>
      <c r="Q36" s="637">
        <f t="shared" si="12"/>
        <v>0</v>
      </c>
      <c r="R36" s="633">
        <f t="shared" si="12"/>
        <v>3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605">
        <f>SUM(C14:C16)</f>
        <v>0</v>
      </c>
      <c r="D37" s="613">
        <f t="shared" ref="D37:R37" si="13">SUM(D14:D16)</f>
        <v>0</v>
      </c>
      <c r="E37" s="617">
        <f t="shared" si="13"/>
        <v>0</v>
      </c>
      <c r="F37" s="605">
        <f t="shared" si="13"/>
        <v>0</v>
      </c>
      <c r="G37" s="613">
        <f t="shared" si="13"/>
        <v>0</v>
      </c>
      <c r="H37" s="621">
        <f t="shared" si="13"/>
        <v>0</v>
      </c>
      <c r="I37" s="605">
        <f t="shared" si="13"/>
        <v>0</v>
      </c>
      <c r="J37" s="613">
        <f t="shared" si="13"/>
        <v>0</v>
      </c>
      <c r="K37" s="625">
        <f t="shared" si="13"/>
        <v>0</v>
      </c>
      <c r="L37" s="605">
        <f t="shared" si="13"/>
        <v>0</v>
      </c>
      <c r="M37" s="613">
        <f t="shared" si="13"/>
        <v>0</v>
      </c>
      <c r="N37" s="629">
        <f t="shared" si="13"/>
        <v>0</v>
      </c>
      <c r="O37" s="605">
        <f t="shared" si="13"/>
        <v>0</v>
      </c>
      <c r="P37" s="613">
        <f t="shared" si="13"/>
        <v>0</v>
      </c>
      <c r="Q37" s="637">
        <f t="shared" si="13"/>
        <v>0</v>
      </c>
      <c r="R37" s="633">
        <f t="shared" si="13"/>
        <v>0</v>
      </c>
      <c r="S37" s="482"/>
      <c r="T37" s="1156" t="s">
        <v>73</v>
      </c>
      <c r="U37" s="1157"/>
      <c r="V37" s="1158"/>
      <c r="W37" s="189">
        <f>C38</f>
        <v>0</v>
      </c>
      <c r="X37" s="190">
        <f>D38</f>
        <v>0</v>
      </c>
      <c r="Y37" s="104">
        <f>E38</f>
        <v>0</v>
      </c>
    </row>
    <row r="38" spans="2:26" s="10" customFormat="1" ht="15" customHeight="1" thickBot="1" x14ac:dyDescent="0.25">
      <c r="B38" s="610" t="s">
        <v>100</v>
      </c>
      <c r="C38" s="606">
        <f>SUM(C17:C19)</f>
        <v>0</v>
      </c>
      <c r="D38" s="614">
        <f t="shared" ref="D38:R38" si="14">SUM(D17:D19)</f>
        <v>0</v>
      </c>
      <c r="E38" s="618">
        <f t="shared" si="14"/>
        <v>0</v>
      </c>
      <c r="F38" s="606">
        <f t="shared" si="14"/>
        <v>0</v>
      </c>
      <c r="G38" s="614">
        <f t="shared" si="14"/>
        <v>0</v>
      </c>
      <c r="H38" s="622">
        <f t="shared" si="14"/>
        <v>0</v>
      </c>
      <c r="I38" s="606">
        <f t="shared" si="14"/>
        <v>0</v>
      </c>
      <c r="J38" s="614">
        <f t="shared" si="14"/>
        <v>0</v>
      </c>
      <c r="K38" s="626">
        <f t="shared" si="14"/>
        <v>0</v>
      </c>
      <c r="L38" s="606">
        <f t="shared" si="14"/>
        <v>0</v>
      </c>
      <c r="M38" s="614">
        <f t="shared" si="14"/>
        <v>0</v>
      </c>
      <c r="N38" s="630">
        <f t="shared" si="14"/>
        <v>0</v>
      </c>
      <c r="O38" s="606">
        <f t="shared" si="14"/>
        <v>0</v>
      </c>
      <c r="P38" s="614">
        <f t="shared" si="14"/>
        <v>0</v>
      </c>
      <c r="Q38" s="638">
        <f t="shared" si="14"/>
        <v>0</v>
      </c>
      <c r="R38" s="634">
        <f t="shared" si="14"/>
        <v>1</v>
      </c>
      <c r="S38" s="482"/>
      <c r="T38" s="1133" t="s">
        <v>75</v>
      </c>
      <c r="U38" s="1134"/>
      <c r="V38" s="1135"/>
      <c r="W38" s="191">
        <f>F38</f>
        <v>0</v>
      </c>
      <c r="X38" s="192">
        <f>G38</f>
        <v>0</v>
      </c>
      <c r="Y38" s="105">
        <f>H38</f>
        <v>0</v>
      </c>
    </row>
    <row r="39" spans="2:26" s="10" customFormat="1" ht="15" customHeight="1" thickBot="1" x14ac:dyDescent="0.25">
      <c r="B39" s="611" t="s">
        <v>96</v>
      </c>
      <c r="C39" s="607">
        <f>SUM(C35:C38)</f>
        <v>0</v>
      </c>
      <c r="D39" s="615">
        <f t="shared" ref="D39:R39" si="15">SUM(D35:D38)</f>
        <v>0</v>
      </c>
      <c r="E39" s="619">
        <f t="shared" si="15"/>
        <v>0</v>
      </c>
      <c r="F39" s="607">
        <f t="shared" si="15"/>
        <v>0</v>
      </c>
      <c r="G39" s="615">
        <f t="shared" si="15"/>
        <v>0</v>
      </c>
      <c r="H39" s="623">
        <f t="shared" si="15"/>
        <v>0</v>
      </c>
      <c r="I39" s="607">
        <f t="shared" si="15"/>
        <v>0</v>
      </c>
      <c r="J39" s="615">
        <f t="shared" si="15"/>
        <v>0</v>
      </c>
      <c r="K39" s="627">
        <f t="shared" si="15"/>
        <v>0</v>
      </c>
      <c r="L39" s="607">
        <f t="shared" si="15"/>
        <v>0</v>
      </c>
      <c r="M39" s="615">
        <f t="shared" si="15"/>
        <v>0</v>
      </c>
      <c r="N39" s="631">
        <f t="shared" si="15"/>
        <v>0</v>
      </c>
      <c r="O39" s="607">
        <f t="shared" si="15"/>
        <v>0</v>
      </c>
      <c r="P39" s="615">
        <f t="shared" si="15"/>
        <v>0</v>
      </c>
      <c r="Q39" s="639">
        <f t="shared" si="15"/>
        <v>0</v>
      </c>
      <c r="R39" s="635">
        <f t="shared" si="15"/>
        <v>4</v>
      </c>
      <c r="S39" s="482"/>
      <c r="T39" s="1120" t="s">
        <v>41</v>
      </c>
      <c r="U39" s="1121"/>
      <c r="V39" s="1122"/>
      <c r="W39" s="191">
        <f>I38</f>
        <v>0</v>
      </c>
      <c r="X39" s="192">
        <f>J38</f>
        <v>0</v>
      </c>
      <c r="Y39" s="105">
        <f>K38</f>
        <v>0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0</v>
      </c>
      <c r="X40" s="194">
        <f>M38</f>
        <v>0</v>
      </c>
      <c r="Y40" s="106">
        <f>N38</f>
        <v>0</v>
      </c>
    </row>
    <row r="41" spans="2:26" ht="15" customHeight="1" thickBot="1" x14ac:dyDescent="0.25">
      <c r="B41" s="38"/>
      <c r="C41" s="38"/>
      <c r="D41" s="38"/>
      <c r="E41" s="559"/>
      <c r="F41" s="698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98" t="s">
        <v>90</v>
      </c>
      <c r="O41" s="38"/>
      <c r="T41" s="1127" t="s">
        <v>78</v>
      </c>
      <c r="U41" s="1128"/>
      <c r="V41" s="1129"/>
      <c r="W41" s="107">
        <f>SUM(W37:W40)</f>
        <v>0</v>
      </c>
      <c r="X41" s="103">
        <f>SUM(X37:X40)</f>
        <v>0</v>
      </c>
      <c r="Y41" s="123">
        <f>SUM(Y37:Y40)</f>
        <v>0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697" t="str">
        <f>T7</f>
        <v>2010  ~  2011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84"/>
      <c r="D45" s="85"/>
      <c r="E45" s="26"/>
      <c r="F45" s="27"/>
      <c r="G45" s="109"/>
      <c r="H45" s="85"/>
      <c r="I45" s="26"/>
      <c r="J45" s="27"/>
      <c r="K45" s="109"/>
      <c r="L45" s="85"/>
      <c r="M45" s="26"/>
      <c r="N45" s="27"/>
      <c r="O45" s="165"/>
      <c r="P45" s="166"/>
      <c r="Q45" s="121"/>
      <c r="R45" s="201">
        <f t="shared" ref="R45:R52" si="16">Y45-SUM(S45:U45)</f>
        <v>0</v>
      </c>
      <c r="S45" s="739"/>
      <c r="T45" s="229"/>
      <c r="U45" s="230"/>
      <c r="W45" s="172">
        <f>I45+K45+M45+O45+G45+E45+C45</f>
        <v>0</v>
      </c>
      <c r="X45" s="173">
        <f>J45+L45+N45+P45+H45+F45+D45</f>
        <v>0</v>
      </c>
      <c r="Y45" s="68">
        <f>W45+X45</f>
        <v>0</v>
      </c>
    </row>
    <row r="46" spans="2:26" ht="15" customHeight="1" x14ac:dyDescent="0.2">
      <c r="B46" s="63" t="s">
        <v>31</v>
      </c>
      <c r="C46" s="22"/>
      <c r="D46" s="87"/>
      <c r="E46" s="16"/>
      <c r="F46" s="15"/>
      <c r="G46" s="110"/>
      <c r="H46" s="87"/>
      <c r="I46" s="16"/>
      <c r="J46" s="15"/>
      <c r="K46" s="110"/>
      <c r="L46" s="87"/>
      <c r="M46" s="16"/>
      <c r="N46" s="15"/>
      <c r="O46" s="155"/>
      <c r="P46" s="167"/>
      <c r="Q46" s="121"/>
      <c r="R46" s="202">
        <f t="shared" si="16"/>
        <v>0</v>
      </c>
      <c r="S46" s="740"/>
      <c r="T46" s="232">
        <v>0</v>
      </c>
      <c r="U46" s="233"/>
      <c r="W46" s="174">
        <f t="shared" ref="W46:X56" si="17">I46+K46+M46+O46+G46+E46+C46</f>
        <v>0</v>
      </c>
      <c r="X46" s="175">
        <f t="shared" si="17"/>
        <v>0</v>
      </c>
      <c r="Y46" s="69">
        <f t="shared" ref="Y46:Y57" si="18">W46+X46</f>
        <v>0</v>
      </c>
    </row>
    <row r="47" spans="2:26" ht="15" customHeight="1" x14ac:dyDescent="0.2">
      <c r="B47" s="63" t="s">
        <v>58</v>
      </c>
      <c r="C47" s="22"/>
      <c r="D47" s="87"/>
      <c r="E47" s="16"/>
      <c r="F47" s="15"/>
      <c r="G47" s="110"/>
      <c r="H47" s="87"/>
      <c r="I47" s="16"/>
      <c r="J47" s="15"/>
      <c r="K47" s="110"/>
      <c r="L47" s="87"/>
      <c r="M47" s="16"/>
      <c r="N47" s="15"/>
      <c r="O47" s="155"/>
      <c r="P47" s="167"/>
      <c r="Q47" s="121"/>
      <c r="R47" s="202">
        <f t="shared" si="16"/>
        <v>0</v>
      </c>
      <c r="S47" s="740"/>
      <c r="T47" s="232">
        <v>0</v>
      </c>
      <c r="U47" s="234"/>
      <c r="W47" s="174">
        <f t="shared" si="17"/>
        <v>0</v>
      </c>
      <c r="X47" s="175">
        <f t="shared" si="17"/>
        <v>0</v>
      </c>
      <c r="Y47" s="69">
        <f t="shared" si="18"/>
        <v>0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89"/>
      <c r="I48" s="30"/>
      <c r="J48" s="31"/>
      <c r="K48" s="112"/>
      <c r="L48" s="89"/>
      <c r="M48" s="30"/>
      <c r="N48" s="31"/>
      <c r="O48" s="158"/>
      <c r="P48" s="168"/>
      <c r="Q48" s="121"/>
      <c r="R48" s="203">
        <f t="shared" si="16"/>
        <v>0</v>
      </c>
      <c r="S48" s="741"/>
      <c r="T48" s="733"/>
      <c r="U48" s="729"/>
      <c r="W48" s="176">
        <f t="shared" si="17"/>
        <v>0</v>
      </c>
      <c r="X48" s="177">
        <f t="shared" si="17"/>
        <v>0</v>
      </c>
      <c r="Y48" s="70">
        <f t="shared" si="18"/>
        <v>0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110"/>
      <c r="H49" s="87"/>
      <c r="I49" s="16"/>
      <c r="J49" s="15"/>
      <c r="K49" s="110"/>
      <c r="L49" s="87"/>
      <c r="M49" s="16"/>
      <c r="N49" s="15"/>
      <c r="O49" s="155"/>
      <c r="P49" s="167"/>
      <c r="Q49" s="121"/>
      <c r="R49" s="202">
        <f t="shared" si="16"/>
        <v>0</v>
      </c>
      <c r="S49" s="742"/>
      <c r="T49" s="734"/>
      <c r="U49" s="730"/>
      <c r="W49" s="174">
        <f t="shared" si="17"/>
        <v>0</v>
      </c>
      <c r="X49" s="175">
        <f t="shared" si="17"/>
        <v>0</v>
      </c>
      <c r="Y49" s="69">
        <f t="shared" si="18"/>
        <v>0</v>
      </c>
    </row>
    <row r="50" spans="2:26" ht="15" customHeight="1" x14ac:dyDescent="0.2">
      <c r="B50" s="65" t="s">
        <v>34</v>
      </c>
      <c r="C50" s="93"/>
      <c r="D50" s="94"/>
      <c r="E50" s="33"/>
      <c r="F50" s="34"/>
      <c r="G50" s="108"/>
      <c r="H50" s="94"/>
      <c r="I50" s="33"/>
      <c r="J50" s="34"/>
      <c r="K50" s="108"/>
      <c r="L50" s="94"/>
      <c r="M50" s="33"/>
      <c r="N50" s="34"/>
      <c r="O50" s="159"/>
      <c r="P50" s="169"/>
      <c r="Q50" s="121"/>
      <c r="R50" s="202">
        <f t="shared" si="16"/>
        <v>0</v>
      </c>
      <c r="S50" s="743"/>
      <c r="T50" s="734"/>
      <c r="U50" s="731"/>
      <c r="W50" s="178">
        <f t="shared" si="17"/>
        <v>0</v>
      </c>
      <c r="X50" s="179">
        <f t="shared" si="17"/>
        <v>0</v>
      </c>
      <c r="Y50" s="71">
        <f t="shared" si="18"/>
        <v>0</v>
      </c>
    </row>
    <row r="51" spans="2:26" ht="15" customHeight="1" x14ac:dyDescent="0.2">
      <c r="B51" s="63" t="s">
        <v>35</v>
      </c>
      <c r="C51" s="22"/>
      <c r="D51" s="87"/>
      <c r="E51" s="16"/>
      <c r="F51" s="15"/>
      <c r="G51" s="110"/>
      <c r="H51" s="87"/>
      <c r="I51" s="16"/>
      <c r="J51" s="15"/>
      <c r="K51" s="110"/>
      <c r="L51" s="87"/>
      <c r="M51" s="16"/>
      <c r="N51" s="15"/>
      <c r="O51" s="155"/>
      <c r="P51" s="167"/>
      <c r="Q51" s="121"/>
      <c r="R51" s="203">
        <f t="shared" si="16"/>
        <v>0</v>
      </c>
      <c r="S51" s="741"/>
      <c r="T51" s="733"/>
      <c r="U51" s="729"/>
      <c r="W51" s="176">
        <f t="shared" si="17"/>
        <v>0</v>
      </c>
      <c r="X51" s="177">
        <f t="shared" si="17"/>
        <v>0</v>
      </c>
      <c r="Y51" s="70">
        <f t="shared" si="18"/>
        <v>0</v>
      </c>
    </row>
    <row r="52" spans="2:26" ht="15" customHeight="1" x14ac:dyDescent="0.2">
      <c r="B52" s="63" t="s">
        <v>36</v>
      </c>
      <c r="C52" s="22"/>
      <c r="D52" s="87"/>
      <c r="E52" s="16"/>
      <c r="F52" s="15"/>
      <c r="G52" s="110"/>
      <c r="H52" s="87"/>
      <c r="I52" s="16"/>
      <c r="J52" s="15"/>
      <c r="K52" s="110"/>
      <c r="L52" s="87"/>
      <c r="M52" s="16"/>
      <c r="N52" s="15"/>
      <c r="O52" s="155"/>
      <c r="P52" s="167"/>
      <c r="Q52" s="121"/>
      <c r="R52" s="202">
        <f t="shared" si="16"/>
        <v>0</v>
      </c>
      <c r="S52" s="742"/>
      <c r="T52" s="734"/>
      <c r="U52" s="730"/>
      <c r="W52" s="174">
        <f t="shared" si="17"/>
        <v>0</v>
      </c>
      <c r="X52" s="175">
        <f t="shared" si="17"/>
        <v>0</v>
      </c>
      <c r="Y52" s="69">
        <f t="shared" si="18"/>
        <v>0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87"/>
      <c r="I53" s="16"/>
      <c r="J53" s="15"/>
      <c r="K53" s="110"/>
      <c r="L53" s="87"/>
      <c r="M53" s="16"/>
      <c r="N53" s="15"/>
      <c r="O53" s="155"/>
      <c r="P53" s="167"/>
      <c r="Q53" s="121"/>
      <c r="R53" s="204">
        <f>Y53-SUM(S53:U53)</f>
        <v>0</v>
      </c>
      <c r="S53" s="743"/>
      <c r="T53" s="732"/>
      <c r="U53" s="731"/>
      <c r="W53" s="178">
        <f t="shared" si="17"/>
        <v>0</v>
      </c>
      <c r="X53" s="179">
        <f t="shared" si="17"/>
        <v>0</v>
      </c>
      <c r="Y53" s="71">
        <f t="shared" si="18"/>
        <v>0</v>
      </c>
    </row>
    <row r="54" spans="2:26" ht="15" customHeight="1" x14ac:dyDescent="0.2">
      <c r="B54" s="64" t="s">
        <v>38</v>
      </c>
      <c r="C54" s="88"/>
      <c r="D54" s="89"/>
      <c r="E54" s="30"/>
      <c r="F54" s="31"/>
      <c r="G54" s="112"/>
      <c r="H54" s="89"/>
      <c r="I54" s="30"/>
      <c r="J54" s="31"/>
      <c r="K54" s="112"/>
      <c r="L54" s="89"/>
      <c r="M54" s="30"/>
      <c r="N54" s="31"/>
      <c r="O54" s="158"/>
      <c r="P54" s="168"/>
      <c r="Q54" s="121"/>
      <c r="R54" s="202">
        <f>Y54-SUM(S54:U54)</f>
        <v>0</v>
      </c>
      <c r="S54" s="742"/>
      <c r="T54" s="733"/>
      <c r="U54" s="729"/>
      <c r="W54" s="174">
        <f t="shared" si="17"/>
        <v>0</v>
      </c>
      <c r="X54" s="175">
        <f t="shared" si="17"/>
        <v>0</v>
      </c>
      <c r="Y54" s="69">
        <f t="shared" si="18"/>
        <v>0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87"/>
      <c r="I55" s="16"/>
      <c r="J55" s="15"/>
      <c r="K55" s="110"/>
      <c r="L55" s="87"/>
      <c r="M55" s="16"/>
      <c r="N55" s="15"/>
      <c r="O55" s="155"/>
      <c r="P55" s="167"/>
      <c r="Q55" s="121"/>
      <c r="R55" s="202">
        <f>Y55-SUM(S55:U55)</f>
        <v>0</v>
      </c>
      <c r="S55" s="742"/>
      <c r="T55" s="734"/>
      <c r="U55" s="730"/>
      <c r="W55" s="174">
        <f t="shared" si="17"/>
        <v>0</v>
      </c>
      <c r="X55" s="175">
        <f t="shared" si="17"/>
        <v>0</v>
      </c>
      <c r="Y55" s="69">
        <f t="shared" si="18"/>
        <v>0</v>
      </c>
    </row>
    <row r="56" spans="2:26" ht="15" customHeight="1" thickBot="1" x14ac:dyDescent="0.25">
      <c r="B56" s="63" t="s">
        <v>40</v>
      </c>
      <c r="C56" s="96"/>
      <c r="D56" s="97"/>
      <c r="E56" s="115"/>
      <c r="F56" s="28"/>
      <c r="G56" s="113"/>
      <c r="H56" s="97"/>
      <c r="I56" s="115"/>
      <c r="J56" s="28"/>
      <c r="K56" s="113"/>
      <c r="L56" s="97"/>
      <c r="M56" s="115"/>
      <c r="N56" s="28"/>
      <c r="O56" s="170"/>
      <c r="P56" s="171"/>
      <c r="Q56" s="121"/>
      <c r="R56" s="205">
        <f>Y56-SUM(S56:U56)</f>
        <v>0</v>
      </c>
      <c r="S56" s="744"/>
      <c r="T56" s="745"/>
      <c r="U56" s="735"/>
      <c r="W56" s="199">
        <f t="shared" si="17"/>
        <v>0</v>
      </c>
      <c r="X56" s="200">
        <f t="shared" si="17"/>
        <v>0</v>
      </c>
      <c r="Y56" s="72">
        <f t="shared" si="18"/>
        <v>0</v>
      </c>
    </row>
    <row r="57" spans="2:26" s="2" customFormat="1" ht="15" customHeight="1" thickBot="1" x14ac:dyDescent="0.25">
      <c r="B57" s="66" t="s">
        <v>29</v>
      </c>
      <c r="C57" s="154">
        <f t="shared" ref="C57:P57" si="19">SUM(C45:C56)</f>
        <v>0</v>
      </c>
      <c r="D57" s="82">
        <f t="shared" si="19"/>
        <v>0</v>
      </c>
      <c r="E57" s="154">
        <f t="shared" si="19"/>
        <v>0</v>
      </c>
      <c r="F57" s="82">
        <f t="shared" si="19"/>
        <v>0</v>
      </c>
      <c r="G57" s="154">
        <f t="shared" si="19"/>
        <v>0</v>
      </c>
      <c r="H57" s="82">
        <f t="shared" si="19"/>
        <v>0</v>
      </c>
      <c r="I57" s="154">
        <f t="shared" si="19"/>
        <v>0</v>
      </c>
      <c r="J57" s="82">
        <f t="shared" si="19"/>
        <v>0</v>
      </c>
      <c r="K57" s="154">
        <f t="shared" si="19"/>
        <v>0</v>
      </c>
      <c r="L57" s="82">
        <f t="shared" si="19"/>
        <v>0</v>
      </c>
      <c r="M57" s="154">
        <f t="shared" si="19"/>
        <v>0</v>
      </c>
      <c r="N57" s="82">
        <f t="shared" si="19"/>
        <v>0</v>
      </c>
      <c r="O57" s="154">
        <f t="shared" si="19"/>
        <v>0</v>
      </c>
      <c r="P57" s="82">
        <f t="shared" si="19"/>
        <v>0</v>
      </c>
      <c r="Q57" s="121"/>
      <c r="R57" s="72">
        <f>Y57-SUM(S57:U57)</f>
        <v>0</v>
      </c>
      <c r="S57" s="737">
        <f>SUM(S45:S56)</f>
        <v>0</v>
      </c>
      <c r="T57" s="736">
        <f>SUM(T45:T56)</f>
        <v>0</v>
      </c>
      <c r="U57" s="738">
        <f>SUM(U45:U56)</f>
        <v>0</v>
      </c>
      <c r="V57" s="14"/>
      <c r="W57" s="55">
        <f>I57+K57+M57+O57+G57+E57+C57</f>
        <v>0</v>
      </c>
      <c r="X57" s="61">
        <f>J57+L57+N57+P57+H57+F57+D57</f>
        <v>0</v>
      </c>
      <c r="Y57" s="57">
        <f t="shared" si="18"/>
        <v>0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0">D45</f>
        <v>0</v>
      </c>
      <c r="E58" s="447">
        <f t="shared" si="20"/>
        <v>0</v>
      </c>
      <c r="F58" s="467">
        <f t="shared" si="20"/>
        <v>0</v>
      </c>
      <c r="G58" s="447">
        <f t="shared" si="20"/>
        <v>0</v>
      </c>
      <c r="H58" s="467">
        <f t="shared" si="20"/>
        <v>0</v>
      </c>
      <c r="I58" s="447">
        <f t="shared" si="20"/>
        <v>0</v>
      </c>
      <c r="J58" s="467">
        <f t="shared" si="20"/>
        <v>0</v>
      </c>
      <c r="K58" s="447">
        <f t="shared" si="20"/>
        <v>0</v>
      </c>
      <c r="L58" s="467">
        <f t="shared" si="20"/>
        <v>0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0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0</v>
      </c>
      <c r="X58" s="449">
        <f>X45</f>
        <v>0</v>
      </c>
      <c r="Y58" s="456">
        <f>Y45</f>
        <v>0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1">D46+D58</f>
        <v>0</v>
      </c>
      <c r="E59" s="461">
        <f t="shared" si="21"/>
        <v>0</v>
      </c>
      <c r="F59" s="468">
        <f t="shared" si="21"/>
        <v>0</v>
      </c>
      <c r="G59" s="461">
        <f t="shared" si="21"/>
        <v>0</v>
      </c>
      <c r="H59" s="468">
        <f t="shared" si="21"/>
        <v>0</v>
      </c>
      <c r="I59" s="461">
        <f t="shared" si="21"/>
        <v>0</v>
      </c>
      <c r="J59" s="468">
        <f t="shared" si="21"/>
        <v>0</v>
      </c>
      <c r="K59" s="461">
        <f t="shared" si="21"/>
        <v>0</v>
      </c>
      <c r="L59" s="468">
        <f t="shared" si="21"/>
        <v>0</v>
      </c>
      <c r="M59" s="461">
        <f t="shared" si="21"/>
        <v>0</v>
      </c>
      <c r="N59" s="468">
        <f t="shared" si="21"/>
        <v>0</v>
      </c>
      <c r="O59" s="461">
        <f t="shared" si="21"/>
        <v>0</v>
      </c>
      <c r="P59" s="468">
        <f t="shared" si="21"/>
        <v>0</v>
      </c>
      <c r="Q59" s="275"/>
      <c r="R59" s="461">
        <f t="shared" ref="R59:U69" si="22">R46+R58</f>
        <v>0</v>
      </c>
      <c r="S59" s="461">
        <f t="shared" si="22"/>
        <v>0</v>
      </c>
      <c r="T59" s="473">
        <f t="shared" si="22"/>
        <v>0</v>
      </c>
      <c r="U59" s="477">
        <f t="shared" si="22"/>
        <v>0</v>
      </c>
      <c r="V59" s="14"/>
      <c r="W59" s="461">
        <f t="shared" ref="W59:Y69" si="23">W46+W58</f>
        <v>0</v>
      </c>
      <c r="X59" s="450">
        <f t="shared" si="23"/>
        <v>0</v>
      </c>
      <c r="Y59" s="457">
        <f t="shared" si="23"/>
        <v>0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4">C47+C59</f>
        <v>0</v>
      </c>
      <c r="D60" s="469">
        <f t="shared" si="21"/>
        <v>0</v>
      </c>
      <c r="E60" s="462">
        <f t="shared" si="21"/>
        <v>0</v>
      </c>
      <c r="F60" s="469">
        <f t="shared" si="21"/>
        <v>0</v>
      </c>
      <c r="G60" s="462">
        <f t="shared" si="21"/>
        <v>0</v>
      </c>
      <c r="H60" s="469">
        <f t="shared" si="21"/>
        <v>0</v>
      </c>
      <c r="I60" s="462">
        <f t="shared" si="21"/>
        <v>0</v>
      </c>
      <c r="J60" s="469">
        <f t="shared" si="21"/>
        <v>0</v>
      </c>
      <c r="K60" s="462">
        <f t="shared" si="21"/>
        <v>0</v>
      </c>
      <c r="L60" s="469">
        <f t="shared" si="21"/>
        <v>0</v>
      </c>
      <c r="M60" s="462">
        <f t="shared" si="21"/>
        <v>0</v>
      </c>
      <c r="N60" s="469">
        <f t="shared" si="21"/>
        <v>0</v>
      </c>
      <c r="O60" s="462">
        <f t="shared" si="21"/>
        <v>0</v>
      </c>
      <c r="P60" s="469">
        <f t="shared" si="21"/>
        <v>0</v>
      </c>
      <c r="Q60" s="275"/>
      <c r="R60" s="462">
        <f t="shared" si="22"/>
        <v>0</v>
      </c>
      <c r="S60" s="462">
        <f t="shared" si="22"/>
        <v>0</v>
      </c>
      <c r="T60" s="474">
        <f t="shared" si="22"/>
        <v>0</v>
      </c>
      <c r="U60" s="478">
        <f t="shared" si="22"/>
        <v>0</v>
      </c>
      <c r="V60" s="14"/>
      <c r="W60" s="462">
        <f t="shared" si="23"/>
        <v>0</v>
      </c>
      <c r="X60" s="452">
        <f t="shared" si="23"/>
        <v>0</v>
      </c>
      <c r="Y60" s="458">
        <f t="shared" si="23"/>
        <v>0</v>
      </c>
      <c r="Z60" s="1"/>
    </row>
    <row r="61" spans="2:26" s="2" customFormat="1" ht="15" hidden="1" customHeight="1" x14ac:dyDescent="0.2">
      <c r="B61" s="444" t="s">
        <v>32</v>
      </c>
      <c r="C61" s="461">
        <f t="shared" si="24"/>
        <v>0</v>
      </c>
      <c r="D61" s="468">
        <f t="shared" si="21"/>
        <v>0</v>
      </c>
      <c r="E61" s="461">
        <f t="shared" si="21"/>
        <v>0</v>
      </c>
      <c r="F61" s="468">
        <f t="shared" si="21"/>
        <v>0</v>
      </c>
      <c r="G61" s="461">
        <f t="shared" si="21"/>
        <v>0</v>
      </c>
      <c r="H61" s="468">
        <f t="shared" si="21"/>
        <v>0</v>
      </c>
      <c r="I61" s="461">
        <f t="shared" si="21"/>
        <v>0</v>
      </c>
      <c r="J61" s="468">
        <f t="shared" si="21"/>
        <v>0</v>
      </c>
      <c r="K61" s="461">
        <f t="shared" si="21"/>
        <v>0</v>
      </c>
      <c r="L61" s="468">
        <f t="shared" si="21"/>
        <v>0</v>
      </c>
      <c r="M61" s="461">
        <f t="shared" si="21"/>
        <v>0</v>
      </c>
      <c r="N61" s="468">
        <f t="shared" si="21"/>
        <v>0</v>
      </c>
      <c r="O61" s="461">
        <f t="shared" si="21"/>
        <v>0</v>
      </c>
      <c r="P61" s="468">
        <f t="shared" si="21"/>
        <v>0</v>
      </c>
      <c r="Q61" s="275"/>
      <c r="R61" s="461">
        <f t="shared" si="22"/>
        <v>0</v>
      </c>
      <c r="S61" s="461">
        <f t="shared" si="22"/>
        <v>0</v>
      </c>
      <c r="T61" s="473">
        <f t="shared" si="22"/>
        <v>0</v>
      </c>
      <c r="U61" s="477">
        <f t="shared" si="22"/>
        <v>0</v>
      </c>
      <c r="V61" s="14"/>
      <c r="W61" s="461">
        <f t="shared" si="23"/>
        <v>0</v>
      </c>
      <c r="X61" s="450">
        <f t="shared" si="23"/>
        <v>0</v>
      </c>
      <c r="Y61" s="457">
        <f t="shared" si="23"/>
        <v>0</v>
      </c>
      <c r="Z61" s="1"/>
    </row>
    <row r="62" spans="2:26" s="2" customFormat="1" ht="15" hidden="1" customHeight="1" x14ac:dyDescent="0.2">
      <c r="B62" s="443" t="s">
        <v>33</v>
      </c>
      <c r="C62" s="461">
        <f t="shared" si="24"/>
        <v>0</v>
      </c>
      <c r="D62" s="468">
        <f t="shared" si="21"/>
        <v>0</v>
      </c>
      <c r="E62" s="461">
        <f t="shared" si="21"/>
        <v>0</v>
      </c>
      <c r="F62" s="468">
        <f t="shared" si="21"/>
        <v>0</v>
      </c>
      <c r="G62" s="461">
        <f t="shared" si="21"/>
        <v>0</v>
      </c>
      <c r="H62" s="468">
        <f t="shared" si="21"/>
        <v>0</v>
      </c>
      <c r="I62" s="461">
        <f t="shared" si="21"/>
        <v>0</v>
      </c>
      <c r="J62" s="468">
        <f t="shared" si="21"/>
        <v>0</v>
      </c>
      <c r="K62" s="461">
        <f t="shared" si="21"/>
        <v>0</v>
      </c>
      <c r="L62" s="468">
        <f t="shared" si="21"/>
        <v>0</v>
      </c>
      <c r="M62" s="461">
        <f t="shared" si="21"/>
        <v>0</v>
      </c>
      <c r="N62" s="468">
        <f t="shared" si="21"/>
        <v>0</v>
      </c>
      <c r="O62" s="461">
        <f t="shared" si="21"/>
        <v>0</v>
      </c>
      <c r="P62" s="468">
        <f t="shared" si="21"/>
        <v>0</v>
      </c>
      <c r="Q62" s="275"/>
      <c r="R62" s="461">
        <f t="shared" si="22"/>
        <v>0</v>
      </c>
      <c r="S62" s="461">
        <f t="shared" si="22"/>
        <v>0</v>
      </c>
      <c r="T62" s="473">
        <f t="shared" si="22"/>
        <v>0</v>
      </c>
      <c r="U62" s="477">
        <f t="shared" si="22"/>
        <v>0</v>
      </c>
      <c r="V62" s="14"/>
      <c r="W62" s="461">
        <f t="shared" si="23"/>
        <v>0</v>
      </c>
      <c r="X62" s="450">
        <f t="shared" si="23"/>
        <v>0</v>
      </c>
      <c r="Y62" s="457">
        <f t="shared" si="23"/>
        <v>0</v>
      </c>
      <c r="Z62" s="1"/>
    </row>
    <row r="63" spans="2:26" s="2" customFormat="1" ht="15" hidden="1" customHeight="1" x14ac:dyDescent="0.2">
      <c r="B63" s="445" t="s">
        <v>34</v>
      </c>
      <c r="C63" s="461">
        <f t="shared" si="24"/>
        <v>0</v>
      </c>
      <c r="D63" s="468">
        <f t="shared" si="21"/>
        <v>0</v>
      </c>
      <c r="E63" s="461">
        <f t="shared" si="21"/>
        <v>0</v>
      </c>
      <c r="F63" s="468">
        <f t="shared" si="21"/>
        <v>0</v>
      </c>
      <c r="G63" s="461">
        <f t="shared" si="21"/>
        <v>0</v>
      </c>
      <c r="H63" s="468">
        <f t="shared" si="21"/>
        <v>0</v>
      </c>
      <c r="I63" s="461">
        <f t="shared" si="21"/>
        <v>0</v>
      </c>
      <c r="J63" s="468">
        <f t="shared" si="21"/>
        <v>0</v>
      </c>
      <c r="K63" s="461">
        <f t="shared" si="21"/>
        <v>0</v>
      </c>
      <c r="L63" s="468">
        <f t="shared" si="21"/>
        <v>0</v>
      </c>
      <c r="M63" s="461">
        <f t="shared" si="21"/>
        <v>0</v>
      </c>
      <c r="N63" s="468">
        <f t="shared" si="21"/>
        <v>0</v>
      </c>
      <c r="O63" s="461">
        <f t="shared" si="21"/>
        <v>0</v>
      </c>
      <c r="P63" s="468">
        <f t="shared" si="21"/>
        <v>0</v>
      </c>
      <c r="Q63" s="275"/>
      <c r="R63" s="461">
        <f t="shared" si="22"/>
        <v>0</v>
      </c>
      <c r="S63" s="461">
        <f t="shared" si="22"/>
        <v>0</v>
      </c>
      <c r="T63" s="473">
        <f t="shared" si="22"/>
        <v>0</v>
      </c>
      <c r="U63" s="477">
        <f t="shared" si="22"/>
        <v>0</v>
      </c>
      <c r="V63" s="14"/>
      <c r="W63" s="461">
        <f t="shared" si="23"/>
        <v>0</v>
      </c>
      <c r="X63" s="450">
        <f t="shared" si="23"/>
        <v>0</v>
      </c>
      <c r="Y63" s="457">
        <f t="shared" si="23"/>
        <v>0</v>
      </c>
      <c r="Z63" s="1"/>
    </row>
    <row r="64" spans="2:26" s="2" customFormat="1" ht="15" hidden="1" customHeight="1" x14ac:dyDescent="0.2">
      <c r="B64" s="443" t="s">
        <v>35</v>
      </c>
      <c r="C64" s="463">
        <f t="shared" si="24"/>
        <v>0</v>
      </c>
      <c r="D64" s="470">
        <f t="shared" si="21"/>
        <v>0</v>
      </c>
      <c r="E64" s="463">
        <f t="shared" si="21"/>
        <v>0</v>
      </c>
      <c r="F64" s="470">
        <f t="shared" si="21"/>
        <v>0</v>
      </c>
      <c r="G64" s="463">
        <f t="shared" si="21"/>
        <v>0</v>
      </c>
      <c r="H64" s="470">
        <f t="shared" si="21"/>
        <v>0</v>
      </c>
      <c r="I64" s="463">
        <f t="shared" si="21"/>
        <v>0</v>
      </c>
      <c r="J64" s="470">
        <f t="shared" si="21"/>
        <v>0</v>
      </c>
      <c r="K64" s="463">
        <f t="shared" si="21"/>
        <v>0</v>
      </c>
      <c r="L64" s="470">
        <f t="shared" si="21"/>
        <v>0</v>
      </c>
      <c r="M64" s="463">
        <f t="shared" si="21"/>
        <v>0</v>
      </c>
      <c r="N64" s="470">
        <f t="shared" si="21"/>
        <v>0</v>
      </c>
      <c r="O64" s="463">
        <f t="shared" si="21"/>
        <v>0</v>
      </c>
      <c r="P64" s="470">
        <f t="shared" si="21"/>
        <v>0</v>
      </c>
      <c r="Q64" s="275"/>
      <c r="R64" s="463">
        <f t="shared" si="22"/>
        <v>0</v>
      </c>
      <c r="S64" s="463">
        <f t="shared" si="22"/>
        <v>0</v>
      </c>
      <c r="T64" s="472">
        <f t="shared" si="22"/>
        <v>0</v>
      </c>
      <c r="U64" s="479">
        <f t="shared" si="22"/>
        <v>0</v>
      </c>
      <c r="V64" s="14"/>
      <c r="W64" s="463">
        <f t="shared" si="23"/>
        <v>0</v>
      </c>
      <c r="X64" s="454">
        <f t="shared" si="23"/>
        <v>0</v>
      </c>
      <c r="Y64" s="459">
        <f t="shared" si="23"/>
        <v>0</v>
      </c>
      <c r="Z64" s="1"/>
    </row>
    <row r="65" spans="2:26" s="2" customFormat="1" ht="15" hidden="1" customHeight="1" x14ac:dyDescent="0.2">
      <c r="B65" s="443" t="s">
        <v>36</v>
      </c>
      <c r="C65" s="461">
        <f t="shared" si="24"/>
        <v>0</v>
      </c>
      <c r="D65" s="468">
        <f t="shared" si="21"/>
        <v>0</v>
      </c>
      <c r="E65" s="461">
        <f t="shared" si="21"/>
        <v>0</v>
      </c>
      <c r="F65" s="468">
        <f t="shared" si="21"/>
        <v>0</v>
      </c>
      <c r="G65" s="461">
        <f t="shared" si="21"/>
        <v>0</v>
      </c>
      <c r="H65" s="468">
        <f t="shared" si="21"/>
        <v>0</v>
      </c>
      <c r="I65" s="461">
        <f t="shared" si="21"/>
        <v>0</v>
      </c>
      <c r="J65" s="468">
        <f t="shared" si="21"/>
        <v>0</v>
      </c>
      <c r="K65" s="461">
        <f t="shared" si="21"/>
        <v>0</v>
      </c>
      <c r="L65" s="468">
        <f t="shared" si="21"/>
        <v>0</v>
      </c>
      <c r="M65" s="461">
        <f t="shared" si="21"/>
        <v>0</v>
      </c>
      <c r="N65" s="468">
        <f t="shared" si="21"/>
        <v>0</v>
      </c>
      <c r="O65" s="461">
        <f t="shared" si="21"/>
        <v>0</v>
      </c>
      <c r="P65" s="468">
        <f t="shared" si="21"/>
        <v>0</v>
      </c>
      <c r="Q65" s="275"/>
      <c r="R65" s="461">
        <f t="shared" si="22"/>
        <v>0</v>
      </c>
      <c r="S65" s="461">
        <f t="shared" si="22"/>
        <v>0</v>
      </c>
      <c r="T65" s="473">
        <f t="shared" si="22"/>
        <v>0</v>
      </c>
      <c r="U65" s="477">
        <f t="shared" si="22"/>
        <v>0</v>
      </c>
      <c r="V65" s="14"/>
      <c r="W65" s="461">
        <f t="shared" si="23"/>
        <v>0</v>
      </c>
      <c r="X65" s="450">
        <f t="shared" si="23"/>
        <v>0</v>
      </c>
      <c r="Y65" s="457">
        <f t="shared" si="23"/>
        <v>0</v>
      </c>
      <c r="Z65" s="1"/>
    </row>
    <row r="66" spans="2:26" s="2" customFormat="1" ht="15" hidden="1" customHeight="1" x14ac:dyDescent="0.2">
      <c r="B66" s="443" t="s">
        <v>37</v>
      </c>
      <c r="C66" s="462">
        <f t="shared" si="24"/>
        <v>0</v>
      </c>
      <c r="D66" s="469">
        <f t="shared" si="21"/>
        <v>0</v>
      </c>
      <c r="E66" s="462">
        <f t="shared" si="21"/>
        <v>0</v>
      </c>
      <c r="F66" s="469">
        <f t="shared" si="21"/>
        <v>0</v>
      </c>
      <c r="G66" s="462">
        <f t="shared" si="21"/>
        <v>0</v>
      </c>
      <c r="H66" s="469">
        <f t="shared" si="21"/>
        <v>0</v>
      </c>
      <c r="I66" s="462">
        <f t="shared" si="21"/>
        <v>0</v>
      </c>
      <c r="J66" s="469">
        <f t="shared" si="21"/>
        <v>0</v>
      </c>
      <c r="K66" s="462">
        <f t="shared" si="21"/>
        <v>0</v>
      </c>
      <c r="L66" s="469">
        <f t="shared" si="21"/>
        <v>0</v>
      </c>
      <c r="M66" s="462">
        <f t="shared" si="21"/>
        <v>0</v>
      </c>
      <c r="N66" s="469">
        <f t="shared" si="21"/>
        <v>0</v>
      </c>
      <c r="O66" s="462">
        <f t="shared" si="21"/>
        <v>0</v>
      </c>
      <c r="P66" s="469">
        <f t="shared" si="21"/>
        <v>0</v>
      </c>
      <c r="Q66" s="275"/>
      <c r="R66" s="462">
        <f t="shared" si="22"/>
        <v>0</v>
      </c>
      <c r="S66" s="462">
        <f t="shared" si="22"/>
        <v>0</v>
      </c>
      <c r="T66" s="474">
        <f t="shared" si="22"/>
        <v>0</v>
      </c>
      <c r="U66" s="478">
        <f t="shared" si="22"/>
        <v>0</v>
      </c>
      <c r="V66" s="14"/>
      <c r="W66" s="462">
        <f t="shared" si="23"/>
        <v>0</v>
      </c>
      <c r="X66" s="452">
        <f t="shared" si="23"/>
        <v>0</v>
      </c>
      <c r="Y66" s="458">
        <f t="shared" si="23"/>
        <v>0</v>
      </c>
      <c r="Z66" s="1"/>
    </row>
    <row r="67" spans="2:26" s="2" customFormat="1" ht="15" hidden="1" customHeight="1" x14ac:dyDescent="0.2">
      <c r="B67" s="444" t="s">
        <v>38</v>
      </c>
      <c r="C67" s="461">
        <f t="shared" si="24"/>
        <v>0</v>
      </c>
      <c r="D67" s="468">
        <f t="shared" si="21"/>
        <v>0</v>
      </c>
      <c r="E67" s="461">
        <f t="shared" si="21"/>
        <v>0</v>
      </c>
      <c r="F67" s="468">
        <f t="shared" si="21"/>
        <v>0</v>
      </c>
      <c r="G67" s="461">
        <f t="shared" si="21"/>
        <v>0</v>
      </c>
      <c r="H67" s="468">
        <f t="shared" si="21"/>
        <v>0</v>
      </c>
      <c r="I67" s="461">
        <f t="shared" si="21"/>
        <v>0</v>
      </c>
      <c r="J67" s="468">
        <f t="shared" si="21"/>
        <v>0</v>
      </c>
      <c r="K67" s="461">
        <f t="shared" si="21"/>
        <v>0</v>
      </c>
      <c r="L67" s="468">
        <f t="shared" si="21"/>
        <v>0</v>
      </c>
      <c r="M67" s="461">
        <f t="shared" si="21"/>
        <v>0</v>
      </c>
      <c r="N67" s="468">
        <f t="shared" si="21"/>
        <v>0</v>
      </c>
      <c r="O67" s="461">
        <f t="shared" si="21"/>
        <v>0</v>
      </c>
      <c r="P67" s="468">
        <f t="shared" si="21"/>
        <v>0</v>
      </c>
      <c r="Q67" s="275"/>
      <c r="R67" s="461">
        <f t="shared" si="22"/>
        <v>0</v>
      </c>
      <c r="S67" s="461">
        <f t="shared" si="22"/>
        <v>0</v>
      </c>
      <c r="T67" s="473">
        <f t="shared" si="22"/>
        <v>0</v>
      </c>
      <c r="U67" s="477">
        <f t="shared" si="22"/>
        <v>0</v>
      </c>
      <c r="V67" s="14"/>
      <c r="W67" s="461">
        <f t="shared" si="23"/>
        <v>0</v>
      </c>
      <c r="X67" s="450">
        <f t="shared" si="23"/>
        <v>0</v>
      </c>
      <c r="Y67" s="457">
        <f t="shared" si="23"/>
        <v>0</v>
      </c>
      <c r="Z67" s="1"/>
    </row>
    <row r="68" spans="2:26" s="2" customFormat="1" ht="15" hidden="1" customHeight="1" x14ac:dyDescent="0.2">
      <c r="B68" s="443" t="s">
        <v>39</v>
      </c>
      <c r="C68" s="461">
        <f t="shared" si="24"/>
        <v>0</v>
      </c>
      <c r="D68" s="468">
        <f t="shared" si="21"/>
        <v>0</v>
      </c>
      <c r="E68" s="461">
        <f t="shared" si="21"/>
        <v>0</v>
      </c>
      <c r="F68" s="468">
        <f t="shared" si="21"/>
        <v>0</v>
      </c>
      <c r="G68" s="461">
        <f t="shared" si="21"/>
        <v>0</v>
      </c>
      <c r="H68" s="468">
        <f t="shared" si="21"/>
        <v>0</v>
      </c>
      <c r="I68" s="461">
        <f t="shared" si="21"/>
        <v>0</v>
      </c>
      <c r="J68" s="468">
        <f t="shared" si="21"/>
        <v>0</v>
      </c>
      <c r="K68" s="461">
        <f t="shared" si="21"/>
        <v>0</v>
      </c>
      <c r="L68" s="468">
        <f t="shared" si="21"/>
        <v>0</v>
      </c>
      <c r="M68" s="461">
        <f t="shared" si="21"/>
        <v>0</v>
      </c>
      <c r="N68" s="468">
        <f t="shared" si="21"/>
        <v>0</v>
      </c>
      <c r="O68" s="461">
        <f t="shared" si="21"/>
        <v>0</v>
      </c>
      <c r="P68" s="468">
        <f t="shared" si="21"/>
        <v>0</v>
      </c>
      <c r="Q68" s="275"/>
      <c r="R68" s="461">
        <f t="shared" si="22"/>
        <v>0</v>
      </c>
      <c r="S68" s="461">
        <f t="shared" si="22"/>
        <v>0</v>
      </c>
      <c r="T68" s="473">
        <f t="shared" si="22"/>
        <v>0</v>
      </c>
      <c r="U68" s="477">
        <f t="shared" si="22"/>
        <v>0</v>
      </c>
      <c r="V68" s="14"/>
      <c r="W68" s="461">
        <f t="shared" si="23"/>
        <v>0</v>
      </c>
      <c r="X68" s="450">
        <f t="shared" si="23"/>
        <v>0</v>
      </c>
      <c r="Y68" s="457">
        <f t="shared" si="23"/>
        <v>0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4"/>
        <v>0</v>
      </c>
      <c r="D69" s="471">
        <f t="shared" si="21"/>
        <v>0</v>
      </c>
      <c r="E69" s="464">
        <f t="shared" si="21"/>
        <v>0</v>
      </c>
      <c r="F69" s="471">
        <f t="shared" si="21"/>
        <v>0</v>
      </c>
      <c r="G69" s="464">
        <f t="shared" si="21"/>
        <v>0</v>
      </c>
      <c r="H69" s="471">
        <f t="shared" si="21"/>
        <v>0</v>
      </c>
      <c r="I69" s="464">
        <f t="shared" si="21"/>
        <v>0</v>
      </c>
      <c r="J69" s="471">
        <f t="shared" si="21"/>
        <v>0</v>
      </c>
      <c r="K69" s="464">
        <f t="shared" si="21"/>
        <v>0</v>
      </c>
      <c r="L69" s="471">
        <f t="shared" si="21"/>
        <v>0</v>
      </c>
      <c r="M69" s="464">
        <f t="shared" si="21"/>
        <v>0</v>
      </c>
      <c r="N69" s="471">
        <f t="shared" si="21"/>
        <v>0</v>
      </c>
      <c r="O69" s="464">
        <f t="shared" si="21"/>
        <v>0</v>
      </c>
      <c r="P69" s="471">
        <f t="shared" si="21"/>
        <v>0</v>
      </c>
      <c r="Q69" s="275"/>
      <c r="R69" s="464">
        <f t="shared" si="22"/>
        <v>0</v>
      </c>
      <c r="S69" s="464">
        <f t="shared" si="22"/>
        <v>0</v>
      </c>
      <c r="T69" s="480">
        <f t="shared" si="22"/>
        <v>0</v>
      </c>
      <c r="U69" s="481">
        <f t="shared" si="22"/>
        <v>0</v>
      </c>
      <c r="V69" s="14"/>
      <c r="W69" s="464">
        <f t="shared" si="23"/>
        <v>0</v>
      </c>
      <c r="X69" s="465">
        <f t="shared" si="23"/>
        <v>0</v>
      </c>
      <c r="Y69" s="460">
        <f t="shared" si="23"/>
        <v>0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2"/>
      <c r="U71" s="12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697" t="str">
        <f>T7</f>
        <v>2010  ~  2011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43"/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85"/>
      <c r="I75" s="26"/>
      <c r="J75" s="27"/>
      <c r="K75" s="109"/>
      <c r="L75" s="85"/>
      <c r="M75" s="26"/>
      <c r="N75" s="27"/>
      <c r="O75" s="109"/>
      <c r="P75" s="85"/>
      <c r="Q75" s="144"/>
      <c r="R75" s="145"/>
      <c r="S75" s="10"/>
      <c r="T75" s="148"/>
      <c r="U75" s="149"/>
      <c r="V75" s="721"/>
      <c r="W75" s="172">
        <f>I75+K75+M75+O75+G75+E75+C75+Q75</f>
        <v>0</v>
      </c>
      <c r="X75" s="206">
        <f>J75+L75+N75+P75+H75+F75+D75+R75</f>
        <v>0</v>
      </c>
      <c r="Y75" s="73">
        <f>W75+X75</f>
        <v>0</v>
      </c>
    </row>
    <row r="76" spans="2:26" ht="15" customHeight="1" x14ac:dyDescent="0.2">
      <c r="B76" s="63" t="s">
        <v>31</v>
      </c>
      <c r="C76" s="22"/>
      <c r="D76" s="87"/>
      <c r="E76" s="16"/>
      <c r="F76" s="15"/>
      <c r="G76" s="110"/>
      <c r="H76" s="87"/>
      <c r="I76" s="16"/>
      <c r="J76" s="15"/>
      <c r="K76" s="110"/>
      <c r="L76" s="87"/>
      <c r="M76" s="16"/>
      <c r="N76" s="15"/>
      <c r="O76" s="110"/>
      <c r="P76" s="87"/>
      <c r="Q76" s="146"/>
      <c r="R76" s="147"/>
      <c r="S76" s="10"/>
      <c r="T76" s="146"/>
      <c r="U76" s="147"/>
      <c r="V76" s="721"/>
      <c r="W76" s="174">
        <f t="shared" ref="W76:X87" si="25">I76+K76+M76+O76+G76+E76+C76+Q76</f>
        <v>0</v>
      </c>
      <c r="X76" s="207">
        <f t="shared" si="25"/>
        <v>0</v>
      </c>
      <c r="Y76" s="74">
        <f t="shared" ref="Y76:Y87" si="26">W76+X76</f>
        <v>0</v>
      </c>
    </row>
    <row r="77" spans="2:26" ht="15" customHeight="1" x14ac:dyDescent="0.2">
      <c r="B77" s="63" t="s">
        <v>58</v>
      </c>
      <c r="C77" s="22"/>
      <c r="D77" s="87"/>
      <c r="E77" s="16"/>
      <c r="F77" s="15"/>
      <c r="G77" s="110"/>
      <c r="H77" s="87"/>
      <c r="I77" s="16"/>
      <c r="J77" s="15"/>
      <c r="K77" s="110"/>
      <c r="L77" s="87"/>
      <c r="M77" s="16"/>
      <c r="N77" s="15"/>
      <c r="O77" s="110"/>
      <c r="P77" s="87"/>
      <c r="Q77" s="146"/>
      <c r="R77" s="147"/>
      <c r="S77" s="10"/>
      <c r="T77" s="150"/>
      <c r="U77" s="151"/>
      <c r="V77" s="721"/>
      <c r="W77" s="174">
        <f t="shared" si="25"/>
        <v>0</v>
      </c>
      <c r="X77" s="207">
        <f t="shared" si="25"/>
        <v>0</v>
      </c>
      <c r="Y77" s="74">
        <f t="shared" si="26"/>
        <v>0</v>
      </c>
    </row>
    <row r="78" spans="2:26" ht="15" customHeight="1" x14ac:dyDescent="0.2">
      <c r="B78" s="64" t="s">
        <v>32</v>
      </c>
      <c r="C78" s="88"/>
      <c r="D78" s="89"/>
      <c r="E78" s="30"/>
      <c r="F78" s="31"/>
      <c r="G78" s="112"/>
      <c r="H78" s="89"/>
      <c r="I78" s="30"/>
      <c r="J78" s="31"/>
      <c r="K78" s="112"/>
      <c r="L78" s="89"/>
      <c r="M78" s="30"/>
      <c r="N78" s="31"/>
      <c r="O78" s="112"/>
      <c r="P78" s="89"/>
      <c r="Q78" s="148"/>
      <c r="R78" s="149"/>
      <c r="S78" s="10"/>
      <c r="T78" s="146"/>
      <c r="U78" s="147"/>
      <c r="V78" s="721"/>
      <c r="W78" s="176">
        <f t="shared" si="25"/>
        <v>0</v>
      </c>
      <c r="X78" s="208">
        <f t="shared" si="25"/>
        <v>0</v>
      </c>
      <c r="Y78" s="75">
        <f t="shared" si="26"/>
        <v>0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110"/>
      <c r="H79" s="87"/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10"/>
      <c r="T79" s="146"/>
      <c r="U79" s="147"/>
      <c r="V79" s="721"/>
      <c r="W79" s="174">
        <f t="shared" si="25"/>
        <v>0</v>
      </c>
      <c r="X79" s="207">
        <f t="shared" si="25"/>
        <v>0</v>
      </c>
      <c r="Y79" s="74">
        <f t="shared" si="26"/>
        <v>0</v>
      </c>
    </row>
    <row r="80" spans="2:26" ht="15" customHeight="1" x14ac:dyDescent="0.2">
      <c r="B80" s="65" t="s">
        <v>34</v>
      </c>
      <c r="C80" s="93"/>
      <c r="D80" s="94"/>
      <c r="E80" s="33"/>
      <c r="F80" s="34"/>
      <c r="G80" s="108"/>
      <c r="H80" s="94"/>
      <c r="I80" s="33"/>
      <c r="J80" s="34"/>
      <c r="K80" s="108"/>
      <c r="L80" s="94"/>
      <c r="M80" s="33"/>
      <c r="N80" s="34"/>
      <c r="O80" s="108"/>
      <c r="P80" s="94"/>
      <c r="Q80" s="150"/>
      <c r="R80" s="151"/>
      <c r="S80" s="10"/>
      <c r="T80" s="146"/>
      <c r="U80" s="147"/>
      <c r="V80" s="721"/>
      <c r="W80" s="178">
        <f t="shared" si="25"/>
        <v>0</v>
      </c>
      <c r="X80" s="209">
        <f t="shared" si="25"/>
        <v>0</v>
      </c>
      <c r="Y80" s="76">
        <f t="shared" si="26"/>
        <v>0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110"/>
      <c r="H81" s="87"/>
      <c r="I81" s="16"/>
      <c r="J81" s="15"/>
      <c r="K81" s="110"/>
      <c r="L81" s="87"/>
      <c r="M81" s="16"/>
      <c r="N81" s="15"/>
      <c r="O81" s="110"/>
      <c r="P81" s="87"/>
      <c r="Q81" s="146"/>
      <c r="R81" s="147"/>
      <c r="S81" s="10"/>
      <c r="T81" s="148"/>
      <c r="U81" s="149"/>
      <c r="V81" s="721"/>
      <c r="W81" s="176">
        <f t="shared" si="25"/>
        <v>0</v>
      </c>
      <c r="X81" s="208">
        <f t="shared" si="25"/>
        <v>0</v>
      </c>
      <c r="Y81" s="75">
        <f t="shared" si="26"/>
        <v>0</v>
      </c>
    </row>
    <row r="82" spans="2:26" ht="15" customHeight="1" x14ac:dyDescent="0.2">
      <c r="B82" s="63" t="s">
        <v>36</v>
      </c>
      <c r="C82" s="22"/>
      <c r="D82" s="87"/>
      <c r="E82" s="16"/>
      <c r="F82" s="15"/>
      <c r="G82" s="110"/>
      <c r="H82" s="87"/>
      <c r="I82" s="16"/>
      <c r="J82" s="15"/>
      <c r="K82" s="110"/>
      <c r="L82" s="87"/>
      <c r="M82" s="16"/>
      <c r="N82" s="15"/>
      <c r="O82" s="110"/>
      <c r="P82" s="87"/>
      <c r="Q82" s="146"/>
      <c r="R82" s="147"/>
      <c r="S82" s="10"/>
      <c r="T82" s="146"/>
      <c r="U82" s="147"/>
      <c r="V82" s="721"/>
      <c r="W82" s="174">
        <f t="shared" si="25"/>
        <v>0</v>
      </c>
      <c r="X82" s="207">
        <f t="shared" si="25"/>
        <v>0</v>
      </c>
      <c r="Y82" s="74">
        <f t="shared" si="26"/>
        <v>0</v>
      </c>
    </row>
    <row r="83" spans="2:26" ht="15" customHeight="1" x14ac:dyDescent="0.2">
      <c r="B83" s="63" t="s">
        <v>37</v>
      </c>
      <c r="C83" s="22"/>
      <c r="D83" s="87"/>
      <c r="E83" s="16"/>
      <c r="F83" s="15"/>
      <c r="G83" s="110"/>
      <c r="H83" s="87"/>
      <c r="I83" s="16"/>
      <c r="J83" s="15"/>
      <c r="K83" s="110"/>
      <c r="L83" s="87"/>
      <c r="M83" s="16"/>
      <c r="N83" s="15"/>
      <c r="O83" s="110"/>
      <c r="P83" s="87"/>
      <c r="Q83" s="146"/>
      <c r="R83" s="147"/>
      <c r="S83" s="10"/>
      <c r="T83" s="150"/>
      <c r="U83" s="151"/>
      <c r="V83" s="721"/>
      <c r="W83" s="178">
        <f t="shared" si="25"/>
        <v>0</v>
      </c>
      <c r="X83" s="209">
        <f t="shared" si="25"/>
        <v>0</v>
      </c>
      <c r="Y83" s="76">
        <f t="shared" si="26"/>
        <v>0</v>
      </c>
    </row>
    <row r="84" spans="2:26" ht="15" customHeight="1" x14ac:dyDescent="0.2">
      <c r="B84" s="64" t="s">
        <v>38</v>
      </c>
      <c r="C84" s="88"/>
      <c r="D84" s="89"/>
      <c r="E84" s="30"/>
      <c r="F84" s="31"/>
      <c r="G84" s="112"/>
      <c r="H84" s="89"/>
      <c r="I84" s="30"/>
      <c r="J84" s="31"/>
      <c r="K84" s="112"/>
      <c r="L84" s="89"/>
      <c r="M84" s="30"/>
      <c r="N84" s="31"/>
      <c r="O84" s="112"/>
      <c r="P84" s="89"/>
      <c r="Q84" s="148"/>
      <c r="R84" s="149"/>
      <c r="S84" s="10"/>
      <c r="T84" s="146"/>
      <c r="U84" s="147"/>
      <c r="V84" s="721"/>
      <c r="W84" s="174">
        <f t="shared" si="25"/>
        <v>0</v>
      </c>
      <c r="X84" s="207">
        <f t="shared" si="25"/>
        <v>0</v>
      </c>
      <c r="Y84" s="74">
        <f t="shared" si="26"/>
        <v>0</v>
      </c>
    </row>
    <row r="85" spans="2:26" ht="15" customHeight="1" x14ac:dyDescent="0.2">
      <c r="B85" s="63" t="s">
        <v>39</v>
      </c>
      <c r="C85" s="22"/>
      <c r="D85" s="87"/>
      <c r="E85" s="16"/>
      <c r="F85" s="15"/>
      <c r="G85" s="110"/>
      <c r="H85" s="87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10"/>
      <c r="T85" s="146"/>
      <c r="U85" s="147"/>
      <c r="V85" s="721"/>
      <c r="W85" s="174">
        <f t="shared" si="25"/>
        <v>0</v>
      </c>
      <c r="X85" s="207">
        <f t="shared" si="25"/>
        <v>0</v>
      </c>
      <c r="Y85" s="74">
        <f t="shared" si="26"/>
        <v>0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97"/>
      <c r="I86" s="115"/>
      <c r="J86" s="28"/>
      <c r="K86" s="113"/>
      <c r="L86" s="97"/>
      <c r="M86" s="115"/>
      <c r="N86" s="28"/>
      <c r="O86" s="113"/>
      <c r="P86" s="97"/>
      <c r="Q86" s="152"/>
      <c r="R86" s="153"/>
      <c r="S86" s="10"/>
      <c r="T86" s="146"/>
      <c r="U86" s="147"/>
      <c r="V86" s="721"/>
      <c r="W86" s="199">
        <f t="shared" si="25"/>
        <v>0</v>
      </c>
      <c r="X86" s="210">
        <f t="shared" si="25"/>
        <v>0</v>
      </c>
      <c r="Y86" s="77">
        <f t="shared" si="26"/>
        <v>0</v>
      </c>
    </row>
    <row r="87" spans="2:26" ht="15" customHeight="1" thickBot="1" x14ac:dyDescent="0.25">
      <c r="B87" s="66" t="s">
        <v>29</v>
      </c>
      <c r="C87" s="154">
        <f>SUM(C75:C86)</f>
        <v>0</v>
      </c>
      <c r="D87" s="658">
        <f>SUM(D75:D86)</f>
        <v>0</v>
      </c>
      <c r="E87" s="154">
        <f t="shared" ref="E87:U87" si="27">SUM(E75:E86)</f>
        <v>0</v>
      </c>
      <c r="F87" s="82">
        <f t="shared" si="27"/>
        <v>0</v>
      </c>
      <c r="G87" s="154">
        <f t="shared" si="27"/>
        <v>0</v>
      </c>
      <c r="H87" s="82">
        <f t="shared" si="27"/>
        <v>0</v>
      </c>
      <c r="I87" s="154">
        <f t="shared" si="27"/>
        <v>0</v>
      </c>
      <c r="J87" s="658">
        <f t="shared" si="27"/>
        <v>0</v>
      </c>
      <c r="K87" s="154">
        <f t="shared" si="27"/>
        <v>0</v>
      </c>
      <c r="L87" s="82">
        <f t="shared" si="27"/>
        <v>0</v>
      </c>
      <c r="M87" s="154">
        <f t="shared" si="27"/>
        <v>0</v>
      </c>
      <c r="N87" s="82">
        <f t="shared" si="27"/>
        <v>0</v>
      </c>
      <c r="O87" s="154">
        <f t="shared" si="27"/>
        <v>0</v>
      </c>
      <c r="P87" s="82">
        <f t="shared" si="27"/>
        <v>0</v>
      </c>
      <c r="Q87" s="154">
        <f t="shared" si="27"/>
        <v>0</v>
      </c>
      <c r="R87" s="82">
        <f t="shared" si="27"/>
        <v>0</v>
      </c>
      <c r="T87" s="59">
        <f t="shared" si="27"/>
        <v>0</v>
      </c>
      <c r="U87" s="56">
        <f t="shared" si="27"/>
        <v>0</v>
      </c>
      <c r="V87" s="721"/>
      <c r="W87" s="119">
        <f t="shared" si="25"/>
        <v>0</v>
      </c>
      <c r="X87" s="60">
        <f t="shared" si="25"/>
        <v>0</v>
      </c>
      <c r="Y87" s="57">
        <f t="shared" si="26"/>
        <v>0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28">D75</f>
        <v>0</v>
      </c>
      <c r="E88" s="447">
        <f t="shared" si="28"/>
        <v>0</v>
      </c>
      <c r="F88" s="467">
        <f t="shared" si="28"/>
        <v>0</v>
      </c>
      <c r="G88" s="447">
        <f t="shared" si="28"/>
        <v>0</v>
      </c>
      <c r="H88" s="467">
        <f t="shared" si="28"/>
        <v>0</v>
      </c>
      <c r="I88" s="447">
        <f t="shared" si="28"/>
        <v>0</v>
      </c>
      <c r="J88" s="467">
        <f t="shared" si="28"/>
        <v>0</v>
      </c>
      <c r="K88" s="447">
        <f t="shared" si="28"/>
        <v>0</v>
      </c>
      <c r="L88" s="467">
        <f t="shared" si="28"/>
        <v>0</v>
      </c>
      <c r="M88" s="447">
        <f t="shared" si="28"/>
        <v>0</v>
      </c>
      <c r="N88" s="467">
        <f t="shared" si="28"/>
        <v>0</v>
      </c>
      <c r="O88" s="447">
        <f t="shared" si="28"/>
        <v>0</v>
      </c>
      <c r="P88" s="467">
        <f t="shared" si="28"/>
        <v>0</v>
      </c>
      <c r="Q88" s="447">
        <f t="shared" si="28"/>
        <v>0</v>
      </c>
      <c r="R88" s="467">
        <f t="shared" si="28"/>
        <v>0</v>
      </c>
      <c r="T88" s="447">
        <f>T75</f>
        <v>0</v>
      </c>
      <c r="U88" s="467">
        <f>U75</f>
        <v>0</v>
      </c>
      <c r="W88" s="447">
        <f>W75</f>
        <v>0</v>
      </c>
      <c r="X88" s="449">
        <f>X75</f>
        <v>0</v>
      </c>
      <c r="Y88" s="456">
        <f>Y75</f>
        <v>0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29">D76+D88</f>
        <v>0</v>
      </c>
      <c r="E89" s="461">
        <f t="shared" si="29"/>
        <v>0</v>
      </c>
      <c r="F89" s="468">
        <f t="shared" si="29"/>
        <v>0</v>
      </c>
      <c r="G89" s="461">
        <f t="shared" si="29"/>
        <v>0</v>
      </c>
      <c r="H89" s="468">
        <f t="shared" si="29"/>
        <v>0</v>
      </c>
      <c r="I89" s="461">
        <f t="shared" si="29"/>
        <v>0</v>
      </c>
      <c r="J89" s="468">
        <f t="shared" si="29"/>
        <v>0</v>
      </c>
      <c r="K89" s="461">
        <f t="shared" si="29"/>
        <v>0</v>
      </c>
      <c r="L89" s="468">
        <f t="shared" si="29"/>
        <v>0</v>
      </c>
      <c r="M89" s="461">
        <f t="shared" si="29"/>
        <v>0</v>
      </c>
      <c r="N89" s="468">
        <f t="shared" si="29"/>
        <v>0</v>
      </c>
      <c r="O89" s="461">
        <f t="shared" si="29"/>
        <v>0</v>
      </c>
      <c r="P89" s="468">
        <f t="shared" si="29"/>
        <v>0</v>
      </c>
      <c r="Q89" s="461">
        <f t="shared" si="29"/>
        <v>0</v>
      </c>
      <c r="R89" s="468">
        <f t="shared" si="29"/>
        <v>0</v>
      </c>
      <c r="S89" s="1"/>
      <c r="T89" s="461">
        <f t="shared" ref="T89:U99" si="30">T76+T88</f>
        <v>0</v>
      </c>
      <c r="U89" s="468">
        <f t="shared" si="30"/>
        <v>0</v>
      </c>
      <c r="V89" s="10"/>
      <c r="W89" s="461">
        <f t="shared" ref="W89:Y99" si="31">W76+W88</f>
        <v>0</v>
      </c>
      <c r="X89" s="450">
        <f t="shared" si="31"/>
        <v>0</v>
      </c>
      <c r="Y89" s="457">
        <f t="shared" si="31"/>
        <v>0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2">C77+C89</f>
        <v>0</v>
      </c>
      <c r="D90" s="469">
        <f t="shared" si="29"/>
        <v>0</v>
      </c>
      <c r="E90" s="462">
        <f t="shared" si="29"/>
        <v>0</v>
      </c>
      <c r="F90" s="469">
        <f t="shared" si="29"/>
        <v>0</v>
      </c>
      <c r="G90" s="462">
        <f t="shared" si="29"/>
        <v>0</v>
      </c>
      <c r="H90" s="469">
        <f t="shared" si="29"/>
        <v>0</v>
      </c>
      <c r="I90" s="462">
        <f t="shared" si="29"/>
        <v>0</v>
      </c>
      <c r="J90" s="469">
        <f t="shared" si="29"/>
        <v>0</v>
      </c>
      <c r="K90" s="462">
        <f t="shared" si="29"/>
        <v>0</v>
      </c>
      <c r="L90" s="469">
        <f t="shared" si="29"/>
        <v>0</v>
      </c>
      <c r="M90" s="462">
        <f t="shared" si="29"/>
        <v>0</v>
      </c>
      <c r="N90" s="469">
        <f t="shared" si="29"/>
        <v>0</v>
      </c>
      <c r="O90" s="462">
        <f t="shared" si="29"/>
        <v>0</v>
      </c>
      <c r="P90" s="469">
        <f t="shared" si="29"/>
        <v>0</v>
      </c>
      <c r="Q90" s="462">
        <f t="shared" si="29"/>
        <v>0</v>
      </c>
      <c r="R90" s="469">
        <f t="shared" si="29"/>
        <v>0</v>
      </c>
      <c r="S90" s="1"/>
      <c r="T90" s="462">
        <f t="shared" si="30"/>
        <v>0</v>
      </c>
      <c r="U90" s="469">
        <f t="shared" si="30"/>
        <v>0</v>
      </c>
      <c r="V90" s="10"/>
      <c r="W90" s="462">
        <f t="shared" si="31"/>
        <v>0</v>
      </c>
      <c r="X90" s="452">
        <f t="shared" si="31"/>
        <v>0</v>
      </c>
      <c r="Y90" s="458">
        <f t="shared" si="31"/>
        <v>0</v>
      </c>
      <c r="Z90" s="10"/>
    </row>
    <row r="91" spans="2:26" s="14" customFormat="1" ht="15" hidden="1" customHeight="1" x14ac:dyDescent="0.2">
      <c r="B91" s="444" t="s">
        <v>32</v>
      </c>
      <c r="C91" s="461">
        <f t="shared" si="32"/>
        <v>0</v>
      </c>
      <c r="D91" s="468">
        <f t="shared" si="29"/>
        <v>0</v>
      </c>
      <c r="E91" s="461">
        <f t="shared" si="29"/>
        <v>0</v>
      </c>
      <c r="F91" s="468">
        <f t="shared" si="29"/>
        <v>0</v>
      </c>
      <c r="G91" s="461">
        <f t="shared" si="29"/>
        <v>0</v>
      </c>
      <c r="H91" s="468">
        <f t="shared" si="29"/>
        <v>0</v>
      </c>
      <c r="I91" s="461">
        <f t="shared" si="29"/>
        <v>0</v>
      </c>
      <c r="J91" s="468">
        <f t="shared" si="29"/>
        <v>0</v>
      </c>
      <c r="K91" s="461">
        <f t="shared" si="29"/>
        <v>0</v>
      </c>
      <c r="L91" s="468">
        <f t="shared" si="29"/>
        <v>0</v>
      </c>
      <c r="M91" s="461">
        <f t="shared" si="29"/>
        <v>0</v>
      </c>
      <c r="N91" s="468">
        <f t="shared" si="29"/>
        <v>0</v>
      </c>
      <c r="O91" s="461">
        <f t="shared" si="29"/>
        <v>0</v>
      </c>
      <c r="P91" s="468">
        <f t="shared" si="29"/>
        <v>0</v>
      </c>
      <c r="Q91" s="461">
        <f t="shared" si="29"/>
        <v>0</v>
      </c>
      <c r="R91" s="468">
        <f t="shared" si="29"/>
        <v>0</v>
      </c>
      <c r="S91" s="1"/>
      <c r="T91" s="461">
        <f t="shared" si="30"/>
        <v>0</v>
      </c>
      <c r="U91" s="468">
        <f t="shared" si="30"/>
        <v>0</v>
      </c>
      <c r="V91" s="10"/>
      <c r="W91" s="461">
        <f t="shared" si="31"/>
        <v>0</v>
      </c>
      <c r="X91" s="450">
        <f t="shared" si="31"/>
        <v>0</v>
      </c>
      <c r="Y91" s="457">
        <f t="shared" si="31"/>
        <v>0</v>
      </c>
      <c r="Z91" s="10"/>
    </row>
    <row r="92" spans="2:26" s="14" customFormat="1" ht="15" hidden="1" customHeight="1" x14ac:dyDescent="0.2">
      <c r="B92" s="443" t="s">
        <v>33</v>
      </c>
      <c r="C92" s="461">
        <f t="shared" si="32"/>
        <v>0</v>
      </c>
      <c r="D92" s="468">
        <f t="shared" si="29"/>
        <v>0</v>
      </c>
      <c r="E92" s="461">
        <f t="shared" si="29"/>
        <v>0</v>
      </c>
      <c r="F92" s="468">
        <f t="shared" si="29"/>
        <v>0</v>
      </c>
      <c r="G92" s="461">
        <f t="shared" si="29"/>
        <v>0</v>
      </c>
      <c r="H92" s="468">
        <f t="shared" si="29"/>
        <v>0</v>
      </c>
      <c r="I92" s="461">
        <f t="shared" si="29"/>
        <v>0</v>
      </c>
      <c r="J92" s="468">
        <f t="shared" si="29"/>
        <v>0</v>
      </c>
      <c r="K92" s="461">
        <f t="shared" si="29"/>
        <v>0</v>
      </c>
      <c r="L92" s="468">
        <f t="shared" si="29"/>
        <v>0</v>
      </c>
      <c r="M92" s="461">
        <f t="shared" si="29"/>
        <v>0</v>
      </c>
      <c r="N92" s="468">
        <f t="shared" si="29"/>
        <v>0</v>
      </c>
      <c r="O92" s="461">
        <f t="shared" si="29"/>
        <v>0</v>
      </c>
      <c r="P92" s="468">
        <f t="shared" si="29"/>
        <v>0</v>
      </c>
      <c r="Q92" s="461">
        <f t="shared" si="29"/>
        <v>0</v>
      </c>
      <c r="R92" s="468">
        <f t="shared" si="29"/>
        <v>0</v>
      </c>
      <c r="S92" s="1"/>
      <c r="T92" s="461">
        <f t="shared" si="30"/>
        <v>0</v>
      </c>
      <c r="U92" s="468">
        <f t="shared" si="30"/>
        <v>0</v>
      </c>
      <c r="V92" s="10"/>
      <c r="W92" s="461">
        <f t="shared" si="31"/>
        <v>0</v>
      </c>
      <c r="X92" s="450">
        <f t="shared" si="31"/>
        <v>0</v>
      </c>
      <c r="Y92" s="457">
        <f t="shared" si="31"/>
        <v>0</v>
      </c>
      <c r="Z92" s="10"/>
    </row>
    <row r="93" spans="2:26" s="14" customFormat="1" ht="15" hidden="1" customHeight="1" x14ac:dyDescent="0.2">
      <c r="B93" s="445" t="s">
        <v>34</v>
      </c>
      <c r="C93" s="461">
        <f t="shared" si="32"/>
        <v>0</v>
      </c>
      <c r="D93" s="468">
        <f t="shared" si="29"/>
        <v>0</v>
      </c>
      <c r="E93" s="461">
        <f t="shared" si="29"/>
        <v>0</v>
      </c>
      <c r="F93" s="468">
        <f t="shared" si="29"/>
        <v>0</v>
      </c>
      <c r="G93" s="461">
        <f t="shared" si="29"/>
        <v>0</v>
      </c>
      <c r="H93" s="468">
        <f t="shared" si="29"/>
        <v>0</v>
      </c>
      <c r="I93" s="461">
        <f t="shared" si="29"/>
        <v>0</v>
      </c>
      <c r="J93" s="468">
        <f t="shared" si="29"/>
        <v>0</v>
      </c>
      <c r="K93" s="461">
        <f t="shared" si="29"/>
        <v>0</v>
      </c>
      <c r="L93" s="468">
        <f t="shared" si="29"/>
        <v>0</v>
      </c>
      <c r="M93" s="461">
        <f t="shared" si="29"/>
        <v>0</v>
      </c>
      <c r="N93" s="468">
        <f t="shared" si="29"/>
        <v>0</v>
      </c>
      <c r="O93" s="461">
        <f t="shared" si="29"/>
        <v>0</v>
      </c>
      <c r="P93" s="468">
        <f t="shared" si="29"/>
        <v>0</v>
      </c>
      <c r="Q93" s="461">
        <f t="shared" si="29"/>
        <v>0</v>
      </c>
      <c r="R93" s="468">
        <f t="shared" si="29"/>
        <v>0</v>
      </c>
      <c r="S93" s="1"/>
      <c r="T93" s="461">
        <f t="shared" si="30"/>
        <v>0</v>
      </c>
      <c r="U93" s="468">
        <f t="shared" si="30"/>
        <v>0</v>
      </c>
      <c r="V93" s="10"/>
      <c r="W93" s="461">
        <f t="shared" si="31"/>
        <v>0</v>
      </c>
      <c r="X93" s="450">
        <f t="shared" si="31"/>
        <v>0</v>
      </c>
      <c r="Y93" s="457">
        <f t="shared" si="31"/>
        <v>0</v>
      </c>
      <c r="Z93" s="10"/>
    </row>
    <row r="94" spans="2:26" s="14" customFormat="1" ht="15" hidden="1" customHeight="1" x14ac:dyDescent="0.2">
      <c r="B94" s="443" t="s">
        <v>35</v>
      </c>
      <c r="C94" s="463">
        <f t="shared" si="32"/>
        <v>0</v>
      </c>
      <c r="D94" s="470">
        <f t="shared" si="29"/>
        <v>0</v>
      </c>
      <c r="E94" s="463">
        <f t="shared" si="29"/>
        <v>0</v>
      </c>
      <c r="F94" s="470">
        <f t="shared" si="29"/>
        <v>0</v>
      </c>
      <c r="G94" s="463">
        <f t="shared" si="29"/>
        <v>0</v>
      </c>
      <c r="H94" s="470">
        <f t="shared" si="29"/>
        <v>0</v>
      </c>
      <c r="I94" s="463">
        <f t="shared" si="29"/>
        <v>0</v>
      </c>
      <c r="J94" s="470">
        <f t="shared" si="29"/>
        <v>0</v>
      </c>
      <c r="K94" s="463">
        <f t="shared" si="29"/>
        <v>0</v>
      </c>
      <c r="L94" s="470">
        <f t="shared" si="29"/>
        <v>0</v>
      </c>
      <c r="M94" s="463">
        <f t="shared" si="29"/>
        <v>0</v>
      </c>
      <c r="N94" s="470">
        <f t="shared" si="29"/>
        <v>0</v>
      </c>
      <c r="O94" s="463">
        <f t="shared" si="29"/>
        <v>0</v>
      </c>
      <c r="P94" s="470">
        <f t="shared" si="29"/>
        <v>0</v>
      </c>
      <c r="Q94" s="463">
        <f t="shared" si="29"/>
        <v>0</v>
      </c>
      <c r="R94" s="470">
        <f t="shared" si="29"/>
        <v>0</v>
      </c>
      <c r="S94" s="1"/>
      <c r="T94" s="463">
        <f t="shared" si="30"/>
        <v>0</v>
      </c>
      <c r="U94" s="470">
        <f t="shared" si="30"/>
        <v>0</v>
      </c>
      <c r="V94" s="10"/>
      <c r="W94" s="463">
        <f t="shared" si="31"/>
        <v>0</v>
      </c>
      <c r="X94" s="454">
        <f t="shared" si="31"/>
        <v>0</v>
      </c>
      <c r="Y94" s="459">
        <f t="shared" si="31"/>
        <v>0</v>
      </c>
      <c r="Z94" s="10"/>
    </row>
    <row r="95" spans="2:26" s="14" customFormat="1" ht="15" hidden="1" customHeight="1" x14ac:dyDescent="0.2">
      <c r="B95" s="443" t="s">
        <v>36</v>
      </c>
      <c r="C95" s="461">
        <f t="shared" si="32"/>
        <v>0</v>
      </c>
      <c r="D95" s="468">
        <f t="shared" si="29"/>
        <v>0</v>
      </c>
      <c r="E95" s="461">
        <f t="shared" si="29"/>
        <v>0</v>
      </c>
      <c r="F95" s="468">
        <f t="shared" si="29"/>
        <v>0</v>
      </c>
      <c r="G95" s="461">
        <f t="shared" si="29"/>
        <v>0</v>
      </c>
      <c r="H95" s="468">
        <f t="shared" si="29"/>
        <v>0</v>
      </c>
      <c r="I95" s="461">
        <f t="shared" si="29"/>
        <v>0</v>
      </c>
      <c r="J95" s="468">
        <f t="shared" si="29"/>
        <v>0</v>
      </c>
      <c r="K95" s="461">
        <f t="shared" si="29"/>
        <v>0</v>
      </c>
      <c r="L95" s="468">
        <f t="shared" si="29"/>
        <v>0</v>
      </c>
      <c r="M95" s="461">
        <f t="shared" si="29"/>
        <v>0</v>
      </c>
      <c r="N95" s="468">
        <f t="shared" si="29"/>
        <v>0</v>
      </c>
      <c r="O95" s="461">
        <f t="shared" si="29"/>
        <v>0</v>
      </c>
      <c r="P95" s="468">
        <f t="shared" si="29"/>
        <v>0</v>
      </c>
      <c r="Q95" s="461">
        <f t="shared" si="29"/>
        <v>0</v>
      </c>
      <c r="R95" s="468">
        <f t="shared" si="29"/>
        <v>0</v>
      </c>
      <c r="S95" s="1"/>
      <c r="T95" s="461">
        <f t="shared" si="30"/>
        <v>0</v>
      </c>
      <c r="U95" s="468">
        <f t="shared" si="30"/>
        <v>0</v>
      </c>
      <c r="V95" s="10"/>
      <c r="W95" s="461">
        <f t="shared" si="31"/>
        <v>0</v>
      </c>
      <c r="X95" s="450">
        <f t="shared" si="31"/>
        <v>0</v>
      </c>
      <c r="Y95" s="457">
        <f t="shared" si="31"/>
        <v>0</v>
      </c>
      <c r="Z95" s="10"/>
    </row>
    <row r="96" spans="2:26" s="14" customFormat="1" ht="15" hidden="1" customHeight="1" x14ac:dyDescent="0.2">
      <c r="B96" s="443" t="s">
        <v>37</v>
      </c>
      <c r="C96" s="462">
        <f t="shared" si="32"/>
        <v>0</v>
      </c>
      <c r="D96" s="469">
        <f t="shared" si="29"/>
        <v>0</v>
      </c>
      <c r="E96" s="462">
        <f t="shared" si="29"/>
        <v>0</v>
      </c>
      <c r="F96" s="469">
        <f t="shared" si="29"/>
        <v>0</v>
      </c>
      <c r="G96" s="462">
        <f t="shared" si="29"/>
        <v>0</v>
      </c>
      <c r="H96" s="469">
        <f t="shared" si="29"/>
        <v>0</v>
      </c>
      <c r="I96" s="462">
        <f t="shared" si="29"/>
        <v>0</v>
      </c>
      <c r="J96" s="469">
        <f t="shared" si="29"/>
        <v>0</v>
      </c>
      <c r="K96" s="462">
        <f t="shared" si="29"/>
        <v>0</v>
      </c>
      <c r="L96" s="469">
        <f t="shared" si="29"/>
        <v>0</v>
      </c>
      <c r="M96" s="462">
        <f t="shared" si="29"/>
        <v>0</v>
      </c>
      <c r="N96" s="469">
        <f t="shared" si="29"/>
        <v>0</v>
      </c>
      <c r="O96" s="462">
        <f t="shared" si="29"/>
        <v>0</v>
      </c>
      <c r="P96" s="469">
        <f t="shared" si="29"/>
        <v>0</v>
      </c>
      <c r="Q96" s="462">
        <f t="shared" si="29"/>
        <v>0</v>
      </c>
      <c r="R96" s="469">
        <f t="shared" si="29"/>
        <v>0</v>
      </c>
      <c r="S96" s="1"/>
      <c r="T96" s="462">
        <f t="shared" si="30"/>
        <v>0</v>
      </c>
      <c r="U96" s="469">
        <f t="shared" si="30"/>
        <v>0</v>
      </c>
      <c r="V96" s="10"/>
      <c r="W96" s="462">
        <f t="shared" si="31"/>
        <v>0</v>
      </c>
      <c r="X96" s="452">
        <f t="shared" si="31"/>
        <v>0</v>
      </c>
      <c r="Y96" s="458">
        <f t="shared" si="31"/>
        <v>0</v>
      </c>
      <c r="Z96" s="10"/>
    </row>
    <row r="97" spans="2:26" s="14" customFormat="1" ht="15" hidden="1" customHeight="1" x14ac:dyDescent="0.2">
      <c r="B97" s="444" t="s">
        <v>38</v>
      </c>
      <c r="C97" s="461">
        <f t="shared" si="32"/>
        <v>0</v>
      </c>
      <c r="D97" s="468">
        <f t="shared" si="29"/>
        <v>0</v>
      </c>
      <c r="E97" s="461">
        <f t="shared" si="29"/>
        <v>0</v>
      </c>
      <c r="F97" s="468">
        <f t="shared" si="29"/>
        <v>0</v>
      </c>
      <c r="G97" s="461">
        <f t="shared" si="29"/>
        <v>0</v>
      </c>
      <c r="H97" s="468">
        <f t="shared" si="29"/>
        <v>0</v>
      </c>
      <c r="I97" s="461">
        <f t="shared" si="29"/>
        <v>0</v>
      </c>
      <c r="J97" s="468">
        <f t="shared" si="29"/>
        <v>0</v>
      </c>
      <c r="K97" s="461">
        <f t="shared" si="29"/>
        <v>0</v>
      </c>
      <c r="L97" s="468">
        <f t="shared" si="29"/>
        <v>0</v>
      </c>
      <c r="M97" s="461">
        <f t="shared" si="29"/>
        <v>0</v>
      </c>
      <c r="N97" s="468">
        <f t="shared" si="29"/>
        <v>0</v>
      </c>
      <c r="O97" s="461">
        <f t="shared" si="29"/>
        <v>0</v>
      </c>
      <c r="P97" s="468">
        <f t="shared" si="29"/>
        <v>0</v>
      </c>
      <c r="Q97" s="461">
        <f t="shared" si="29"/>
        <v>0</v>
      </c>
      <c r="R97" s="468">
        <f t="shared" si="29"/>
        <v>0</v>
      </c>
      <c r="S97" s="1"/>
      <c r="T97" s="461">
        <f t="shared" si="30"/>
        <v>0</v>
      </c>
      <c r="U97" s="468">
        <f t="shared" si="30"/>
        <v>0</v>
      </c>
      <c r="V97" s="10"/>
      <c r="W97" s="461">
        <f t="shared" si="31"/>
        <v>0</v>
      </c>
      <c r="X97" s="450">
        <f t="shared" si="31"/>
        <v>0</v>
      </c>
      <c r="Y97" s="457">
        <f t="shared" si="31"/>
        <v>0</v>
      </c>
      <c r="Z97" s="10"/>
    </row>
    <row r="98" spans="2:26" s="14" customFormat="1" ht="15" hidden="1" customHeight="1" x14ac:dyDescent="0.2">
      <c r="B98" s="443" t="s">
        <v>39</v>
      </c>
      <c r="C98" s="461">
        <f t="shared" si="32"/>
        <v>0</v>
      </c>
      <c r="D98" s="468">
        <f t="shared" si="29"/>
        <v>0</v>
      </c>
      <c r="E98" s="461">
        <f t="shared" si="29"/>
        <v>0</v>
      </c>
      <c r="F98" s="468">
        <f t="shared" si="29"/>
        <v>0</v>
      </c>
      <c r="G98" s="461">
        <f t="shared" si="29"/>
        <v>0</v>
      </c>
      <c r="H98" s="468">
        <f t="shared" si="29"/>
        <v>0</v>
      </c>
      <c r="I98" s="461">
        <f t="shared" si="29"/>
        <v>0</v>
      </c>
      <c r="J98" s="468">
        <f t="shared" si="29"/>
        <v>0</v>
      </c>
      <c r="K98" s="461">
        <f t="shared" si="29"/>
        <v>0</v>
      </c>
      <c r="L98" s="468">
        <f t="shared" si="29"/>
        <v>0</v>
      </c>
      <c r="M98" s="461">
        <f t="shared" si="29"/>
        <v>0</v>
      </c>
      <c r="N98" s="468">
        <f t="shared" si="29"/>
        <v>0</v>
      </c>
      <c r="O98" s="461">
        <f t="shared" si="29"/>
        <v>0</v>
      </c>
      <c r="P98" s="468">
        <f t="shared" si="29"/>
        <v>0</v>
      </c>
      <c r="Q98" s="461">
        <f t="shared" si="29"/>
        <v>0</v>
      </c>
      <c r="R98" s="468">
        <f t="shared" si="29"/>
        <v>0</v>
      </c>
      <c r="S98" s="1"/>
      <c r="T98" s="461">
        <f t="shared" si="30"/>
        <v>0</v>
      </c>
      <c r="U98" s="468">
        <f t="shared" si="30"/>
        <v>0</v>
      </c>
      <c r="V98" s="10"/>
      <c r="W98" s="461">
        <f t="shared" si="31"/>
        <v>0</v>
      </c>
      <c r="X98" s="450">
        <f t="shared" si="31"/>
        <v>0</v>
      </c>
      <c r="Y98" s="457">
        <f t="shared" si="31"/>
        <v>0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2"/>
        <v>0</v>
      </c>
      <c r="D99" s="471">
        <f t="shared" si="29"/>
        <v>0</v>
      </c>
      <c r="E99" s="464">
        <f t="shared" si="29"/>
        <v>0</v>
      </c>
      <c r="F99" s="471">
        <f t="shared" si="29"/>
        <v>0</v>
      </c>
      <c r="G99" s="464">
        <f t="shared" si="29"/>
        <v>0</v>
      </c>
      <c r="H99" s="471">
        <f t="shared" si="29"/>
        <v>0</v>
      </c>
      <c r="I99" s="464">
        <f t="shared" si="29"/>
        <v>0</v>
      </c>
      <c r="J99" s="471">
        <f t="shared" si="29"/>
        <v>0</v>
      </c>
      <c r="K99" s="464">
        <f t="shared" si="29"/>
        <v>0</v>
      </c>
      <c r="L99" s="471">
        <f t="shared" si="29"/>
        <v>0</v>
      </c>
      <c r="M99" s="464">
        <f t="shared" si="29"/>
        <v>0</v>
      </c>
      <c r="N99" s="471">
        <f t="shared" si="29"/>
        <v>0</v>
      </c>
      <c r="O99" s="464">
        <f t="shared" si="29"/>
        <v>0</v>
      </c>
      <c r="P99" s="471">
        <f t="shared" si="29"/>
        <v>0</v>
      </c>
      <c r="Q99" s="464">
        <f t="shared" si="29"/>
        <v>0</v>
      </c>
      <c r="R99" s="471">
        <f t="shared" si="29"/>
        <v>0</v>
      </c>
      <c r="S99" s="1"/>
      <c r="T99" s="464">
        <f t="shared" si="30"/>
        <v>0</v>
      </c>
      <c r="U99" s="471">
        <f t="shared" si="30"/>
        <v>0</v>
      </c>
      <c r="V99" s="10"/>
      <c r="W99" s="464">
        <f t="shared" si="31"/>
        <v>0</v>
      </c>
      <c r="X99" s="465">
        <f t="shared" si="31"/>
        <v>0</v>
      </c>
      <c r="Y99" s="460">
        <f t="shared" si="31"/>
        <v>0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41"/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697" t="str">
        <f>T7</f>
        <v>2010  ~  2011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43"/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6"/>
      <c r="G105" s="26"/>
      <c r="H105" s="36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109"/>
      <c r="T105" s="36"/>
      <c r="U105" s="12"/>
      <c r="V105" s="12"/>
      <c r="W105" s="172">
        <f>I105+K105+M105+O105+G105+E105+C105+Q105+S105</f>
        <v>0</v>
      </c>
      <c r="X105" s="206">
        <f>J105+L105+N105+P105+H105+F105+D105+R105+T105</f>
        <v>0</v>
      </c>
      <c r="Y105" s="73">
        <f>W105+X105</f>
        <v>0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16"/>
      <c r="H106" s="25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12"/>
      <c r="V106" s="12"/>
      <c r="W106" s="174">
        <f t="shared" ref="W106:X117" si="33">I106+K106+M106+O106+G106+E106+C106+Q106+S106</f>
        <v>0</v>
      </c>
      <c r="X106" s="207">
        <f t="shared" si="33"/>
        <v>0</v>
      </c>
      <c r="Y106" s="74">
        <f t="shared" ref="Y106:Y117" si="34">W106+X106</f>
        <v>0</v>
      </c>
    </row>
    <row r="107" spans="2:26" ht="15" customHeight="1" x14ac:dyDescent="0.2">
      <c r="B107" s="63" t="s">
        <v>58</v>
      </c>
      <c r="C107" s="22"/>
      <c r="D107" s="87"/>
      <c r="E107" s="16"/>
      <c r="F107" s="23"/>
      <c r="G107" s="16"/>
      <c r="H107" s="25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12"/>
      <c r="V107" s="12"/>
      <c r="W107" s="178">
        <f t="shared" si="33"/>
        <v>0</v>
      </c>
      <c r="X107" s="209">
        <f t="shared" si="33"/>
        <v>0</v>
      </c>
      <c r="Y107" s="74">
        <f t="shared" si="34"/>
        <v>0</v>
      </c>
    </row>
    <row r="108" spans="2:26" ht="15" customHeight="1" x14ac:dyDescent="0.2">
      <c r="B108" s="64" t="s">
        <v>32</v>
      </c>
      <c r="C108" s="88"/>
      <c r="D108" s="89"/>
      <c r="E108" s="30"/>
      <c r="F108" s="32"/>
      <c r="G108" s="30"/>
      <c r="H108" s="90"/>
      <c r="I108" s="30"/>
      <c r="J108" s="31"/>
      <c r="K108" s="112"/>
      <c r="L108" s="89"/>
      <c r="M108" s="30"/>
      <c r="N108" s="31"/>
      <c r="O108" s="112"/>
      <c r="P108" s="89"/>
      <c r="Q108" s="30"/>
      <c r="R108" s="31"/>
      <c r="S108" s="112"/>
      <c r="T108" s="90"/>
      <c r="U108" s="12"/>
      <c r="V108" s="12"/>
      <c r="W108" s="174">
        <f t="shared" si="33"/>
        <v>0</v>
      </c>
      <c r="X108" s="207">
        <f t="shared" si="33"/>
        <v>0</v>
      </c>
      <c r="Y108" s="75">
        <f t="shared" si="34"/>
        <v>0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16"/>
      <c r="H109" s="25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12"/>
      <c r="V109" s="12"/>
      <c r="W109" s="174">
        <f t="shared" si="33"/>
        <v>0</v>
      </c>
      <c r="X109" s="207">
        <f t="shared" si="33"/>
        <v>0</v>
      </c>
      <c r="Y109" s="74">
        <f t="shared" si="34"/>
        <v>0</v>
      </c>
    </row>
    <row r="110" spans="2:26" ht="15" customHeight="1" x14ac:dyDescent="0.2">
      <c r="B110" s="65" t="s">
        <v>34</v>
      </c>
      <c r="C110" s="93"/>
      <c r="D110" s="94"/>
      <c r="E110" s="33"/>
      <c r="F110" s="35"/>
      <c r="G110" s="33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12"/>
      <c r="V110" s="12"/>
      <c r="W110" s="174">
        <f t="shared" si="33"/>
        <v>0</v>
      </c>
      <c r="X110" s="207">
        <f t="shared" si="33"/>
        <v>0</v>
      </c>
      <c r="Y110" s="76">
        <f t="shared" si="34"/>
        <v>0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16"/>
      <c r="H111" s="25"/>
      <c r="I111" s="16"/>
      <c r="J111" s="15"/>
      <c r="K111" s="110"/>
      <c r="L111" s="87"/>
      <c r="M111" s="16"/>
      <c r="N111" s="15"/>
      <c r="O111" s="110"/>
      <c r="P111" s="87"/>
      <c r="Q111" s="16"/>
      <c r="R111" s="15"/>
      <c r="S111" s="110"/>
      <c r="T111" s="25"/>
      <c r="U111" s="12"/>
      <c r="V111" s="12"/>
      <c r="W111" s="176">
        <f t="shared" si="33"/>
        <v>0</v>
      </c>
      <c r="X111" s="208">
        <f t="shared" si="33"/>
        <v>0</v>
      </c>
      <c r="Y111" s="75">
        <f t="shared" si="34"/>
        <v>0</v>
      </c>
    </row>
    <row r="112" spans="2:26" ht="15" customHeight="1" x14ac:dyDescent="0.2">
      <c r="B112" s="63" t="s">
        <v>36</v>
      </c>
      <c r="C112" s="22"/>
      <c r="D112" s="87"/>
      <c r="E112" s="16"/>
      <c r="F112" s="23"/>
      <c r="G112" s="16"/>
      <c r="H112" s="25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12"/>
      <c r="V112" s="12"/>
      <c r="W112" s="174">
        <f t="shared" si="33"/>
        <v>0</v>
      </c>
      <c r="X112" s="207">
        <f t="shared" si="33"/>
        <v>0</v>
      </c>
      <c r="Y112" s="74">
        <f t="shared" si="34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16"/>
      <c r="H113" s="25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12"/>
      <c r="V113" s="12"/>
      <c r="W113" s="178">
        <f t="shared" si="33"/>
        <v>0</v>
      </c>
      <c r="X113" s="209">
        <f t="shared" si="33"/>
        <v>0</v>
      </c>
      <c r="Y113" s="76">
        <f t="shared" si="34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32"/>
      <c r="G114" s="30"/>
      <c r="H114" s="90"/>
      <c r="I114" s="30"/>
      <c r="J114" s="31"/>
      <c r="K114" s="112"/>
      <c r="L114" s="89"/>
      <c r="M114" s="30"/>
      <c r="N114" s="31"/>
      <c r="O114" s="112"/>
      <c r="P114" s="89"/>
      <c r="Q114" s="30"/>
      <c r="R114" s="31"/>
      <c r="S114" s="112"/>
      <c r="T114" s="90"/>
      <c r="U114" s="12"/>
      <c r="V114" s="12"/>
      <c r="W114" s="174">
        <f t="shared" si="33"/>
        <v>0</v>
      </c>
      <c r="X114" s="207">
        <f t="shared" si="33"/>
        <v>0</v>
      </c>
      <c r="Y114" s="74">
        <f t="shared" si="34"/>
        <v>0</v>
      </c>
    </row>
    <row r="115" spans="2:25" ht="15" customHeight="1" x14ac:dyDescent="0.2">
      <c r="B115" s="63" t="s">
        <v>39</v>
      </c>
      <c r="C115" s="22"/>
      <c r="D115" s="87"/>
      <c r="E115" s="16"/>
      <c r="F115" s="23"/>
      <c r="G115" s="16"/>
      <c r="H115" s="25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121"/>
      <c r="V115" s="12"/>
      <c r="W115" s="174">
        <f t="shared" si="33"/>
        <v>0</v>
      </c>
      <c r="X115" s="207">
        <f t="shared" si="33"/>
        <v>0</v>
      </c>
      <c r="Y115" s="74">
        <f t="shared" si="34"/>
        <v>0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98"/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121"/>
      <c r="V116" s="12"/>
      <c r="W116" s="199">
        <f t="shared" si="33"/>
        <v>0</v>
      </c>
      <c r="X116" s="210">
        <f t="shared" si="33"/>
        <v>0</v>
      </c>
      <c r="Y116" s="77">
        <f t="shared" si="34"/>
        <v>0</v>
      </c>
    </row>
    <row r="117" spans="2:25" ht="15" customHeight="1" thickBot="1" x14ac:dyDescent="0.25">
      <c r="B117" s="66" t="s">
        <v>29</v>
      </c>
      <c r="C117" s="135">
        <f>SUM(C105:C116)</f>
        <v>0</v>
      </c>
      <c r="D117" s="137">
        <f t="shared" ref="D117:T117" si="35">SUM(D105:D116)</f>
        <v>0</v>
      </c>
      <c r="E117" s="154">
        <f t="shared" si="35"/>
        <v>0</v>
      </c>
      <c r="F117" s="156">
        <f t="shared" si="35"/>
        <v>0</v>
      </c>
      <c r="G117" s="135">
        <f t="shared" si="35"/>
        <v>0</v>
      </c>
      <c r="H117" s="137">
        <f t="shared" si="35"/>
        <v>0</v>
      </c>
      <c r="I117" s="154">
        <f t="shared" si="35"/>
        <v>0</v>
      </c>
      <c r="J117" s="156">
        <f t="shared" si="35"/>
        <v>0</v>
      </c>
      <c r="K117" s="154">
        <f t="shared" si="35"/>
        <v>0</v>
      </c>
      <c r="L117" s="156">
        <f t="shared" si="35"/>
        <v>0</v>
      </c>
      <c r="M117" s="154">
        <f t="shared" si="35"/>
        <v>0</v>
      </c>
      <c r="N117" s="156">
        <f t="shared" si="35"/>
        <v>0</v>
      </c>
      <c r="O117" s="154">
        <f t="shared" si="35"/>
        <v>0</v>
      </c>
      <c r="P117" s="156">
        <f t="shared" si="35"/>
        <v>0</v>
      </c>
      <c r="Q117" s="154">
        <f t="shared" si="35"/>
        <v>0</v>
      </c>
      <c r="R117" s="156">
        <f t="shared" si="35"/>
        <v>0</v>
      </c>
      <c r="S117" s="154">
        <f t="shared" si="35"/>
        <v>0</v>
      </c>
      <c r="T117" s="156">
        <f t="shared" si="35"/>
        <v>0</v>
      </c>
      <c r="U117" s="12"/>
      <c r="V117" s="12"/>
      <c r="W117" s="55">
        <f t="shared" si="33"/>
        <v>0</v>
      </c>
      <c r="X117" s="56">
        <f t="shared" si="33"/>
        <v>0</v>
      </c>
      <c r="Y117" s="57">
        <f t="shared" si="34"/>
        <v>0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6">D105</f>
        <v>0</v>
      </c>
      <c r="E118" s="447">
        <f t="shared" si="36"/>
        <v>0</v>
      </c>
      <c r="F118" s="467">
        <f t="shared" si="36"/>
        <v>0</v>
      </c>
      <c r="G118" s="447">
        <f t="shared" si="36"/>
        <v>0</v>
      </c>
      <c r="H118" s="467">
        <f t="shared" si="36"/>
        <v>0</v>
      </c>
      <c r="I118" s="447">
        <f t="shared" si="36"/>
        <v>0</v>
      </c>
      <c r="J118" s="467">
        <f t="shared" si="36"/>
        <v>0</v>
      </c>
      <c r="K118" s="447">
        <f t="shared" si="36"/>
        <v>0</v>
      </c>
      <c r="L118" s="467">
        <f t="shared" si="36"/>
        <v>0</v>
      </c>
      <c r="M118" s="447">
        <f t="shared" si="36"/>
        <v>0</v>
      </c>
      <c r="N118" s="467">
        <f t="shared" si="36"/>
        <v>0</v>
      </c>
      <c r="O118" s="447">
        <f t="shared" si="36"/>
        <v>0</v>
      </c>
      <c r="P118" s="467">
        <f t="shared" si="36"/>
        <v>0</v>
      </c>
      <c r="Q118" s="447">
        <f t="shared" si="36"/>
        <v>0</v>
      </c>
      <c r="R118" s="467">
        <f t="shared" si="36"/>
        <v>0</v>
      </c>
      <c r="S118" s="447">
        <f t="shared" si="36"/>
        <v>0</v>
      </c>
      <c r="T118" s="467">
        <f t="shared" si="36"/>
        <v>0</v>
      </c>
      <c r="U118" s="1"/>
      <c r="W118" s="447">
        <f>W105</f>
        <v>0</v>
      </c>
      <c r="X118" s="449">
        <f>X105</f>
        <v>0</v>
      </c>
      <c r="Y118" s="456">
        <f>Y105</f>
        <v>0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7">D106+D118</f>
        <v>0</v>
      </c>
      <c r="E119" s="461">
        <f t="shared" si="37"/>
        <v>0</v>
      </c>
      <c r="F119" s="468">
        <f t="shared" si="37"/>
        <v>0</v>
      </c>
      <c r="G119" s="461">
        <f t="shared" si="37"/>
        <v>0</v>
      </c>
      <c r="H119" s="468">
        <f t="shared" si="37"/>
        <v>0</v>
      </c>
      <c r="I119" s="461">
        <f t="shared" si="37"/>
        <v>0</v>
      </c>
      <c r="J119" s="468">
        <f t="shared" si="37"/>
        <v>0</v>
      </c>
      <c r="K119" s="461">
        <f t="shared" si="37"/>
        <v>0</v>
      </c>
      <c r="L119" s="468">
        <f t="shared" si="37"/>
        <v>0</v>
      </c>
      <c r="M119" s="461">
        <f t="shared" si="37"/>
        <v>0</v>
      </c>
      <c r="N119" s="468">
        <f t="shared" si="37"/>
        <v>0</v>
      </c>
      <c r="O119" s="461">
        <f t="shared" si="37"/>
        <v>0</v>
      </c>
      <c r="P119" s="468">
        <f t="shared" si="37"/>
        <v>0</v>
      </c>
      <c r="Q119" s="461">
        <f t="shared" si="37"/>
        <v>0</v>
      </c>
      <c r="R119" s="468">
        <f t="shared" si="37"/>
        <v>0</v>
      </c>
      <c r="S119" s="461">
        <f t="shared" si="37"/>
        <v>0</v>
      </c>
      <c r="T119" s="468">
        <f t="shared" si="37"/>
        <v>0</v>
      </c>
      <c r="U119" s="1"/>
      <c r="W119" s="461">
        <f t="shared" ref="W119:Y129" si="38">W106+W118</f>
        <v>0</v>
      </c>
      <c r="X119" s="450">
        <f t="shared" si="38"/>
        <v>0</v>
      </c>
      <c r="Y119" s="457">
        <f t="shared" si="38"/>
        <v>0</v>
      </c>
    </row>
    <row r="120" spans="2:25" ht="15" hidden="1" customHeight="1" x14ac:dyDescent="0.2">
      <c r="B120" s="443" t="s">
        <v>58</v>
      </c>
      <c r="C120" s="462">
        <f t="shared" ref="C120:C129" si="39">C107+C119</f>
        <v>0</v>
      </c>
      <c r="D120" s="469">
        <f t="shared" si="37"/>
        <v>0</v>
      </c>
      <c r="E120" s="462">
        <f t="shared" si="37"/>
        <v>0</v>
      </c>
      <c r="F120" s="469">
        <f t="shared" si="37"/>
        <v>0</v>
      </c>
      <c r="G120" s="462">
        <f t="shared" si="37"/>
        <v>0</v>
      </c>
      <c r="H120" s="469">
        <f t="shared" si="37"/>
        <v>0</v>
      </c>
      <c r="I120" s="462">
        <f t="shared" si="37"/>
        <v>0</v>
      </c>
      <c r="J120" s="469">
        <f t="shared" si="37"/>
        <v>0</v>
      </c>
      <c r="K120" s="462">
        <f t="shared" si="37"/>
        <v>0</v>
      </c>
      <c r="L120" s="469">
        <f t="shared" si="37"/>
        <v>0</v>
      </c>
      <c r="M120" s="462">
        <f t="shared" si="37"/>
        <v>0</v>
      </c>
      <c r="N120" s="469">
        <f t="shared" si="37"/>
        <v>0</v>
      </c>
      <c r="O120" s="462">
        <f t="shared" si="37"/>
        <v>0</v>
      </c>
      <c r="P120" s="469">
        <f t="shared" si="37"/>
        <v>0</v>
      </c>
      <c r="Q120" s="462">
        <f t="shared" si="37"/>
        <v>0</v>
      </c>
      <c r="R120" s="469">
        <f t="shared" si="37"/>
        <v>0</v>
      </c>
      <c r="S120" s="462">
        <f t="shared" si="37"/>
        <v>0</v>
      </c>
      <c r="T120" s="469">
        <f t="shared" si="37"/>
        <v>0</v>
      </c>
      <c r="U120" s="1"/>
      <c r="W120" s="462">
        <f t="shared" si="38"/>
        <v>0</v>
      </c>
      <c r="X120" s="452">
        <f t="shared" si="38"/>
        <v>0</v>
      </c>
      <c r="Y120" s="458">
        <f t="shared" si="38"/>
        <v>0</v>
      </c>
    </row>
    <row r="121" spans="2:25" ht="15" hidden="1" customHeight="1" x14ac:dyDescent="0.2">
      <c r="B121" s="444" t="s">
        <v>32</v>
      </c>
      <c r="C121" s="461">
        <f t="shared" si="39"/>
        <v>0</v>
      </c>
      <c r="D121" s="468">
        <f t="shared" si="37"/>
        <v>0</v>
      </c>
      <c r="E121" s="461">
        <f t="shared" si="37"/>
        <v>0</v>
      </c>
      <c r="F121" s="468">
        <f t="shared" si="37"/>
        <v>0</v>
      </c>
      <c r="G121" s="461">
        <f t="shared" si="37"/>
        <v>0</v>
      </c>
      <c r="H121" s="468">
        <f t="shared" si="37"/>
        <v>0</v>
      </c>
      <c r="I121" s="461">
        <f t="shared" si="37"/>
        <v>0</v>
      </c>
      <c r="J121" s="468">
        <f t="shared" si="37"/>
        <v>0</v>
      </c>
      <c r="K121" s="461">
        <f t="shared" si="37"/>
        <v>0</v>
      </c>
      <c r="L121" s="468">
        <f t="shared" si="37"/>
        <v>0</v>
      </c>
      <c r="M121" s="461">
        <f t="shared" si="37"/>
        <v>0</v>
      </c>
      <c r="N121" s="468">
        <f t="shared" si="37"/>
        <v>0</v>
      </c>
      <c r="O121" s="461">
        <f t="shared" si="37"/>
        <v>0</v>
      </c>
      <c r="P121" s="468">
        <f t="shared" si="37"/>
        <v>0</v>
      </c>
      <c r="Q121" s="461">
        <f t="shared" si="37"/>
        <v>0</v>
      </c>
      <c r="R121" s="468">
        <f t="shared" si="37"/>
        <v>0</v>
      </c>
      <c r="S121" s="461">
        <f t="shared" si="37"/>
        <v>0</v>
      </c>
      <c r="T121" s="468">
        <f t="shared" si="37"/>
        <v>0</v>
      </c>
      <c r="U121" s="1"/>
      <c r="W121" s="461">
        <f t="shared" si="38"/>
        <v>0</v>
      </c>
      <c r="X121" s="450">
        <f t="shared" si="38"/>
        <v>0</v>
      </c>
      <c r="Y121" s="457">
        <f t="shared" si="38"/>
        <v>0</v>
      </c>
    </row>
    <row r="122" spans="2:25" ht="15" hidden="1" customHeight="1" x14ac:dyDescent="0.2">
      <c r="B122" s="443" t="s">
        <v>33</v>
      </c>
      <c r="C122" s="461">
        <f t="shared" si="39"/>
        <v>0</v>
      </c>
      <c r="D122" s="468">
        <f t="shared" si="37"/>
        <v>0</v>
      </c>
      <c r="E122" s="461">
        <f t="shared" si="37"/>
        <v>0</v>
      </c>
      <c r="F122" s="468">
        <f t="shared" si="37"/>
        <v>0</v>
      </c>
      <c r="G122" s="461">
        <f t="shared" si="37"/>
        <v>0</v>
      </c>
      <c r="H122" s="468">
        <f t="shared" si="37"/>
        <v>0</v>
      </c>
      <c r="I122" s="461">
        <f t="shared" si="37"/>
        <v>0</v>
      </c>
      <c r="J122" s="468">
        <f t="shared" si="37"/>
        <v>0</v>
      </c>
      <c r="K122" s="461">
        <f t="shared" si="37"/>
        <v>0</v>
      </c>
      <c r="L122" s="468">
        <f t="shared" si="37"/>
        <v>0</v>
      </c>
      <c r="M122" s="461">
        <f t="shared" si="37"/>
        <v>0</v>
      </c>
      <c r="N122" s="468">
        <f t="shared" si="37"/>
        <v>0</v>
      </c>
      <c r="O122" s="461">
        <f t="shared" si="37"/>
        <v>0</v>
      </c>
      <c r="P122" s="468">
        <f t="shared" si="37"/>
        <v>0</v>
      </c>
      <c r="Q122" s="461">
        <f t="shared" si="37"/>
        <v>0</v>
      </c>
      <c r="R122" s="468">
        <f t="shared" si="37"/>
        <v>0</v>
      </c>
      <c r="S122" s="461">
        <f t="shared" si="37"/>
        <v>0</v>
      </c>
      <c r="T122" s="468">
        <f t="shared" si="37"/>
        <v>0</v>
      </c>
      <c r="U122" s="1"/>
      <c r="W122" s="461">
        <f t="shared" si="38"/>
        <v>0</v>
      </c>
      <c r="X122" s="450">
        <f t="shared" si="38"/>
        <v>0</v>
      </c>
      <c r="Y122" s="457">
        <f t="shared" si="38"/>
        <v>0</v>
      </c>
    </row>
    <row r="123" spans="2:25" ht="15" hidden="1" customHeight="1" x14ac:dyDescent="0.2">
      <c r="B123" s="445" t="s">
        <v>34</v>
      </c>
      <c r="C123" s="461">
        <f t="shared" si="39"/>
        <v>0</v>
      </c>
      <c r="D123" s="468">
        <f t="shared" si="37"/>
        <v>0</v>
      </c>
      <c r="E123" s="461">
        <f t="shared" si="37"/>
        <v>0</v>
      </c>
      <c r="F123" s="468">
        <f t="shared" si="37"/>
        <v>0</v>
      </c>
      <c r="G123" s="461">
        <f t="shared" si="37"/>
        <v>0</v>
      </c>
      <c r="H123" s="468">
        <f t="shared" si="37"/>
        <v>0</v>
      </c>
      <c r="I123" s="461">
        <f t="shared" si="37"/>
        <v>0</v>
      </c>
      <c r="J123" s="468">
        <f t="shared" si="37"/>
        <v>0</v>
      </c>
      <c r="K123" s="461">
        <f t="shared" si="37"/>
        <v>0</v>
      </c>
      <c r="L123" s="468">
        <f t="shared" si="37"/>
        <v>0</v>
      </c>
      <c r="M123" s="461">
        <f t="shared" si="37"/>
        <v>0</v>
      </c>
      <c r="N123" s="468">
        <f t="shared" si="37"/>
        <v>0</v>
      </c>
      <c r="O123" s="461">
        <f t="shared" si="37"/>
        <v>0</v>
      </c>
      <c r="P123" s="468">
        <f t="shared" si="37"/>
        <v>0</v>
      </c>
      <c r="Q123" s="461">
        <f t="shared" si="37"/>
        <v>0</v>
      </c>
      <c r="R123" s="468">
        <f t="shared" si="37"/>
        <v>0</v>
      </c>
      <c r="S123" s="461">
        <f t="shared" si="37"/>
        <v>0</v>
      </c>
      <c r="T123" s="468">
        <f t="shared" si="37"/>
        <v>0</v>
      </c>
      <c r="U123" s="1"/>
      <c r="W123" s="461">
        <f t="shared" si="38"/>
        <v>0</v>
      </c>
      <c r="X123" s="450">
        <f t="shared" si="38"/>
        <v>0</v>
      </c>
      <c r="Y123" s="457">
        <f t="shared" si="38"/>
        <v>0</v>
      </c>
    </row>
    <row r="124" spans="2:25" ht="15" hidden="1" customHeight="1" x14ac:dyDescent="0.2">
      <c r="B124" s="443" t="s">
        <v>35</v>
      </c>
      <c r="C124" s="463">
        <f t="shared" si="39"/>
        <v>0</v>
      </c>
      <c r="D124" s="470">
        <f t="shared" si="37"/>
        <v>0</v>
      </c>
      <c r="E124" s="463">
        <f t="shared" si="37"/>
        <v>0</v>
      </c>
      <c r="F124" s="470">
        <f t="shared" si="37"/>
        <v>0</v>
      </c>
      <c r="G124" s="463">
        <f t="shared" si="37"/>
        <v>0</v>
      </c>
      <c r="H124" s="470">
        <f t="shared" si="37"/>
        <v>0</v>
      </c>
      <c r="I124" s="463">
        <f t="shared" si="37"/>
        <v>0</v>
      </c>
      <c r="J124" s="470">
        <f t="shared" si="37"/>
        <v>0</v>
      </c>
      <c r="K124" s="463">
        <f t="shared" si="37"/>
        <v>0</v>
      </c>
      <c r="L124" s="470">
        <f t="shared" si="37"/>
        <v>0</v>
      </c>
      <c r="M124" s="463">
        <f t="shared" si="37"/>
        <v>0</v>
      </c>
      <c r="N124" s="470">
        <f t="shared" si="37"/>
        <v>0</v>
      </c>
      <c r="O124" s="463">
        <f t="shared" si="37"/>
        <v>0</v>
      </c>
      <c r="P124" s="470">
        <f t="shared" si="37"/>
        <v>0</v>
      </c>
      <c r="Q124" s="463">
        <f t="shared" si="37"/>
        <v>0</v>
      </c>
      <c r="R124" s="470">
        <f t="shared" si="37"/>
        <v>0</v>
      </c>
      <c r="S124" s="463">
        <f t="shared" si="37"/>
        <v>0</v>
      </c>
      <c r="T124" s="470">
        <f t="shared" si="37"/>
        <v>0</v>
      </c>
      <c r="U124" s="1"/>
      <c r="W124" s="463">
        <f t="shared" si="38"/>
        <v>0</v>
      </c>
      <c r="X124" s="454">
        <f t="shared" si="38"/>
        <v>0</v>
      </c>
      <c r="Y124" s="459">
        <f t="shared" si="38"/>
        <v>0</v>
      </c>
    </row>
    <row r="125" spans="2:25" ht="15" hidden="1" customHeight="1" x14ac:dyDescent="0.2">
      <c r="B125" s="443" t="s">
        <v>36</v>
      </c>
      <c r="C125" s="461">
        <f t="shared" si="39"/>
        <v>0</v>
      </c>
      <c r="D125" s="468">
        <f t="shared" si="37"/>
        <v>0</v>
      </c>
      <c r="E125" s="461">
        <f t="shared" si="37"/>
        <v>0</v>
      </c>
      <c r="F125" s="468">
        <f t="shared" si="37"/>
        <v>0</v>
      </c>
      <c r="G125" s="461">
        <f t="shared" si="37"/>
        <v>0</v>
      </c>
      <c r="H125" s="468">
        <f t="shared" si="37"/>
        <v>0</v>
      </c>
      <c r="I125" s="461">
        <f t="shared" si="37"/>
        <v>0</v>
      </c>
      <c r="J125" s="468">
        <f t="shared" si="37"/>
        <v>0</v>
      </c>
      <c r="K125" s="461">
        <f t="shared" si="37"/>
        <v>0</v>
      </c>
      <c r="L125" s="468">
        <f t="shared" si="37"/>
        <v>0</v>
      </c>
      <c r="M125" s="461">
        <f t="shared" si="37"/>
        <v>0</v>
      </c>
      <c r="N125" s="468">
        <f t="shared" si="37"/>
        <v>0</v>
      </c>
      <c r="O125" s="461">
        <f t="shared" si="37"/>
        <v>0</v>
      </c>
      <c r="P125" s="468">
        <f t="shared" si="37"/>
        <v>0</v>
      </c>
      <c r="Q125" s="461">
        <f t="shared" si="37"/>
        <v>0</v>
      </c>
      <c r="R125" s="468">
        <f t="shared" si="37"/>
        <v>0</v>
      </c>
      <c r="S125" s="461">
        <f t="shared" si="37"/>
        <v>0</v>
      </c>
      <c r="T125" s="468">
        <f t="shared" si="37"/>
        <v>0</v>
      </c>
      <c r="U125" s="1"/>
      <c r="W125" s="461">
        <f t="shared" si="38"/>
        <v>0</v>
      </c>
      <c r="X125" s="450">
        <f t="shared" si="38"/>
        <v>0</v>
      </c>
      <c r="Y125" s="457">
        <f t="shared" si="38"/>
        <v>0</v>
      </c>
    </row>
    <row r="126" spans="2:25" ht="15" hidden="1" customHeight="1" x14ac:dyDescent="0.2">
      <c r="B126" s="443" t="s">
        <v>37</v>
      </c>
      <c r="C126" s="462">
        <f t="shared" si="39"/>
        <v>0</v>
      </c>
      <c r="D126" s="469">
        <f t="shared" si="37"/>
        <v>0</v>
      </c>
      <c r="E126" s="462">
        <f t="shared" si="37"/>
        <v>0</v>
      </c>
      <c r="F126" s="469">
        <f t="shared" si="37"/>
        <v>0</v>
      </c>
      <c r="G126" s="462">
        <f t="shared" si="37"/>
        <v>0</v>
      </c>
      <c r="H126" s="469">
        <f t="shared" si="37"/>
        <v>0</v>
      </c>
      <c r="I126" s="462">
        <f t="shared" si="37"/>
        <v>0</v>
      </c>
      <c r="J126" s="469">
        <f t="shared" si="37"/>
        <v>0</v>
      </c>
      <c r="K126" s="462">
        <f t="shared" si="37"/>
        <v>0</v>
      </c>
      <c r="L126" s="469">
        <f t="shared" si="37"/>
        <v>0</v>
      </c>
      <c r="M126" s="462">
        <f t="shared" si="37"/>
        <v>0</v>
      </c>
      <c r="N126" s="469">
        <f t="shared" si="37"/>
        <v>0</v>
      </c>
      <c r="O126" s="462">
        <f t="shared" si="37"/>
        <v>0</v>
      </c>
      <c r="P126" s="469">
        <f t="shared" si="37"/>
        <v>0</v>
      </c>
      <c r="Q126" s="462">
        <f t="shared" si="37"/>
        <v>0</v>
      </c>
      <c r="R126" s="469">
        <f t="shared" si="37"/>
        <v>0</v>
      </c>
      <c r="S126" s="462">
        <f t="shared" si="37"/>
        <v>0</v>
      </c>
      <c r="T126" s="469">
        <f t="shared" si="37"/>
        <v>0</v>
      </c>
      <c r="U126" s="1"/>
      <c r="W126" s="462">
        <f t="shared" si="38"/>
        <v>0</v>
      </c>
      <c r="X126" s="452">
        <f t="shared" si="38"/>
        <v>0</v>
      </c>
      <c r="Y126" s="458">
        <f t="shared" si="38"/>
        <v>0</v>
      </c>
    </row>
    <row r="127" spans="2:25" ht="15" hidden="1" customHeight="1" x14ac:dyDescent="0.2">
      <c r="B127" s="444" t="s">
        <v>38</v>
      </c>
      <c r="C127" s="461">
        <f t="shared" si="39"/>
        <v>0</v>
      </c>
      <c r="D127" s="468">
        <f t="shared" si="37"/>
        <v>0</v>
      </c>
      <c r="E127" s="461">
        <f t="shared" si="37"/>
        <v>0</v>
      </c>
      <c r="F127" s="468">
        <f t="shared" si="37"/>
        <v>0</v>
      </c>
      <c r="G127" s="461">
        <f t="shared" si="37"/>
        <v>0</v>
      </c>
      <c r="H127" s="468">
        <f t="shared" si="37"/>
        <v>0</v>
      </c>
      <c r="I127" s="461">
        <f t="shared" si="37"/>
        <v>0</v>
      </c>
      <c r="J127" s="468">
        <f t="shared" si="37"/>
        <v>0</v>
      </c>
      <c r="K127" s="461">
        <f t="shared" si="37"/>
        <v>0</v>
      </c>
      <c r="L127" s="468">
        <f t="shared" si="37"/>
        <v>0</v>
      </c>
      <c r="M127" s="461">
        <f t="shared" si="37"/>
        <v>0</v>
      </c>
      <c r="N127" s="468">
        <f t="shared" si="37"/>
        <v>0</v>
      </c>
      <c r="O127" s="461">
        <f t="shared" si="37"/>
        <v>0</v>
      </c>
      <c r="P127" s="468">
        <f t="shared" si="37"/>
        <v>0</v>
      </c>
      <c r="Q127" s="461">
        <f t="shared" si="37"/>
        <v>0</v>
      </c>
      <c r="R127" s="468">
        <f t="shared" si="37"/>
        <v>0</v>
      </c>
      <c r="S127" s="461">
        <f t="shared" si="37"/>
        <v>0</v>
      </c>
      <c r="T127" s="468">
        <f t="shared" si="37"/>
        <v>0</v>
      </c>
      <c r="U127" s="1"/>
      <c r="W127" s="461">
        <f t="shared" si="38"/>
        <v>0</v>
      </c>
      <c r="X127" s="450">
        <f t="shared" si="38"/>
        <v>0</v>
      </c>
      <c r="Y127" s="457">
        <f t="shared" si="38"/>
        <v>0</v>
      </c>
    </row>
    <row r="128" spans="2:25" ht="15" hidden="1" customHeight="1" x14ac:dyDescent="0.2">
      <c r="B128" s="443" t="s">
        <v>39</v>
      </c>
      <c r="C128" s="461">
        <f t="shared" si="39"/>
        <v>0</v>
      </c>
      <c r="D128" s="468">
        <f t="shared" si="37"/>
        <v>0</v>
      </c>
      <c r="E128" s="461">
        <f t="shared" si="37"/>
        <v>0</v>
      </c>
      <c r="F128" s="468">
        <f t="shared" si="37"/>
        <v>0</v>
      </c>
      <c r="G128" s="461">
        <f t="shared" si="37"/>
        <v>0</v>
      </c>
      <c r="H128" s="468">
        <f t="shared" si="37"/>
        <v>0</v>
      </c>
      <c r="I128" s="461">
        <f t="shared" si="37"/>
        <v>0</v>
      </c>
      <c r="J128" s="468">
        <f t="shared" si="37"/>
        <v>0</v>
      </c>
      <c r="K128" s="461">
        <f t="shared" si="37"/>
        <v>0</v>
      </c>
      <c r="L128" s="468">
        <f t="shared" si="37"/>
        <v>0</v>
      </c>
      <c r="M128" s="461">
        <f t="shared" si="37"/>
        <v>0</v>
      </c>
      <c r="N128" s="468">
        <f t="shared" si="37"/>
        <v>0</v>
      </c>
      <c r="O128" s="461">
        <f t="shared" si="37"/>
        <v>0</v>
      </c>
      <c r="P128" s="468">
        <f t="shared" si="37"/>
        <v>0</v>
      </c>
      <c r="Q128" s="461">
        <f t="shared" si="37"/>
        <v>0</v>
      </c>
      <c r="R128" s="468">
        <f t="shared" si="37"/>
        <v>0</v>
      </c>
      <c r="S128" s="461">
        <f t="shared" si="37"/>
        <v>0</v>
      </c>
      <c r="T128" s="468">
        <f t="shared" si="37"/>
        <v>0</v>
      </c>
      <c r="U128" s="1"/>
      <c r="W128" s="461">
        <f t="shared" si="38"/>
        <v>0</v>
      </c>
      <c r="X128" s="450">
        <f t="shared" si="38"/>
        <v>0</v>
      </c>
      <c r="Y128" s="457">
        <f t="shared" si="38"/>
        <v>0</v>
      </c>
    </row>
    <row r="129" spans="2:25" ht="15" hidden="1" customHeight="1" thickBot="1" x14ac:dyDescent="0.25">
      <c r="B129" s="446" t="s">
        <v>40</v>
      </c>
      <c r="C129" s="464">
        <f t="shared" si="39"/>
        <v>0</v>
      </c>
      <c r="D129" s="471">
        <f t="shared" si="37"/>
        <v>0</v>
      </c>
      <c r="E129" s="464">
        <f t="shared" si="37"/>
        <v>0</v>
      </c>
      <c r="F129" s="471">
        <f t="shared" si="37"/>
        <v>0</v>
      </c>
      <c r="G129" s="464">
        <f t="shared" si="37"/>
        <v>0</v>
      </c>
      <c r="H129" s="471">
        <f t="shared" si="37"/>
        <v>0</v>
      </c>
      <c r="I129" s="464">
        <f t="shared" si="37"/>
        <v>0</v>
      </c>
      <c r="J129" s="471">
        <f t="shared" si="37"/>
        <v>0</v>
      </c>
      <c r="K129" s="464">
        <f t="shared" si="37"/>
        <v>0</v>
      </c>
      <c r="L129" s="471">
        <f t="shared" si="37"/>
        <v>0</v>
      </c>
      <c r="M129" s="464">
        <f t="shared" si="37"/>
        <v>0</v>
      </c>
      <c r="N129" s="471">
        <f t="shared" si="37"/>
        <v>0</v>
      </c>
      <c r="O129" s="464">
        <f t="shared" si="37"/>
        <v>0</v>
      </c>
      <c r="P129" s="471">
        <f t="shared" si="37"/>
        <v>0</v>
      </c>
      <c r="Q129" s="464">
        <f t="shared" si="37"/>
        <v>0</v>
      </c>
      <c r="R129" s="471">
        <f t="shared" si="37"/>
        <v>0</v>
      </c>
      <c r="S129" s="464">
        <f t="shared" si="37"/>
        <v>0</v>
      </c>
      <c r="T129" s="471">
        <f t="shared" si="37"/>
        <v>0</v>
      </c>
      <c r="U129" s="1"/>
      <c r="W129" s="464">
        <f t="shared" si="38"/>
        <v>0</v>
      </c>
      <c r="X129" s="465">
        <f t="shared" si="38"/>
        <v>0</v>
      </c>
      <c r="Y129" s="460">
        <f t="shared" si="38"/>
        <v>0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697" t="str">
        <f>T7</f>
        <v>2010  ~  2011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26"/>
      <c r="F135" s="86"/>
      <c r="G135" s="84"/>
      <c r="H135" s="36"/>
      <c r="I135" s="26"/>
      <c r="J135" s="27"/>
      <c r="K135" s="109"/>
      <c r="L135" s="85"/>
      <c r="M135" s="26"/>
      <c r="N135" s="27"/>
      <c r="O135" s="109"/>
      <c r="P135" s="85"/>
      <c r="Q135" s="26"/>
      <c r="R135" s="27"/>
      <c r="S135" s="10"/>
      <c r="T135" s="148"/>
      <c r="U135" s="149"/>
      <c r="W135" s="172">
        <f>I135+K135+M135+O135+G135+E135+C135+Q135</f>
        <v>0</v>
      </c>
      <c r="X135" s="206">
        <f>J135+L135+N135+P135+H135+F135+D135+R135</f>
        <v>0</v>
      </c>
      <c r="Y135" s="68">
        <f>W135+X135</f>
        <v>0</v>
      </c>
    </row>
    <row r="136" spans="2:25" ht="15" customHeight="1" x14ac:dyDescent="0.2">
      <c r="B136" s="63" t="s">
        <v>31</v>
      </c>
      <c r="C136" s="22"/>
      <c r="D136" s="87"/>
      <c r="E136" s="16"/>
      <c r="F136" s="23"/>
      <c r="G136" s="22"/>
      <c r="H136" s="25"/>
      <c r="I136" s="16"/>
      <c r="J136" s="15"/>
      <c r="K136" s="110"/>
      <c r="L136" s="87"/>
      <c r="M136" s="16"/>
      <c r="N136" s="15"/>
      <c r="O136" s="110"/>
      <c r="P136" s="87"/>
      <c r="Q136" s="16"/>
      <c r="R136" s="15"/>
      <c r="S136" s="10"/>
      <c r="T136" s="146"/>
      <c r="U136" s="147"/>
      <c r="W136" s="174">
        <f>I136+K136+M136+O136+G136+E136+C136+Q136</f>
        <v>0</v>
      </c>
      <c r="X136" s="207">
        <f>J136+L136+N136+P136+H136+F136+D136+R136</f>
        <v>0</v>
      </c>
      <c r="Y136" s="69">
        <f t="shared" ref="Y136:Y147" si="40">W136+X136</f>
        <v>0</v>
      </c>
    </row>
    <row r="137" spans="2:25" ht="15" customHeight="1" x14ac:dyDescent="0.2">
      <c r="B137" s="63" t="s">
        <v>58</v>
      </c>
      <c r="C137" s="22"/>
      <c r="D137" s="87"/>
      <c r="E137" s="16"/>
      <c r="F137" s="23"/>
      <c r="G137" s="22"/>
      <c r="H137" s="25"/>
      <c r="I137" s="16"/>
      <c r="J137" s="15"/>
      <c r="K137" s="110"/>
      <c r="L137" s="87"/>
      <c r="M137" s="16"/>
      <c r="N137" s="15"/>
      <c r="O137" s="110"/>
      <c r="P137" s="87"/>
      <c r="Q137" s="16"/>
      <c r="R137" s="15"/>
      <c r="S137" s="10"/>
      <c r="T137" s="150"/>
      <c r="U137" s="151"/>
      <c r="W137" s="174">
        <f t="shared" ref="W137:X147" si="41">I137+K137+M137+O137+G137+E137+C137+Q137</f>
        <v>0</v>
      </c>
      <c r="X137" s="207">
        <f t="shared" si="41"/>
        <v>0</v>
      </c>
      <c r="Y137" s="69">
        <f t="shared" si="40"/>
        <v>0</v>
      </c>
    </row>
    <row r="138" spans="2:25" ht="15" customHeight="1" x14ac:dyDescent="0.25">
      <c r="B138" s="64" t="s">
        <v>32</v>
      </c>
      <c r="C138" s="88"/>
      <c r="D138" s="89"/>
      <c r="E138" s="30"/>
      <c r="F138" s="32"/>
      <c r="G138" s="651"/>
      <c r="H138" s="652"/>
      <c r="I138" s="30"/>
      <c r="J138" s="31"/>
      <c r="K138" s="112"/>
      <c r="L138" s="89"/>
      <c r="M138" s="30"/>
      <c r="N138" s="31"/>
      <c r="O138" s="112"/>
      <c r="P138" s="89"/>
      <c r="Q138" s="30"/>
      <c r="R138" s="31"/>
      <c r="S138" s="10"/>
      <c r="T138" s="146"/>
      <c r="U138" s="147"/>
      <c r="W138" s="176">
        <f t="shared" si="41"/>
        <v>0</v>
      </c>
      <c r="X138" s="208">
        <f t="shared" si="41"/>
        <v>0</v>
      </c>
      <c r="Y138" s="70">
        <f t="shared" si="40"/>
        <v>0</v>
      </c>
    </row>
    <row r="139" spans="2:25" ht="15" customHeight="1" x14ac:dyDescent="0.25">
      <c r="B139" s="63" t="s">
        <v>33</v>
      </c>
      <c r="C139" s="91"/>
      <c r="D139" s="87"/>
      <c r="E139" s="92"/>
      <c r="F139" s="23"/>
      <c r="G139" s="22"/>
      <c r="H139" s="25"/>
      <c r="I139" s="16"/>
      <c r="J139" s="15"/>
      <c r="K139" s="111"/>
      <c r="L139" s="87"/>
      <c r="M139" s="16"/>
      <c r="N139" s="160"/>
      <c r="O139" s="111"/>
      <c r="P139" s="87"/>
      <c r="Q139" s="92"/>
      <c r="R139" s="15"/>
      <c r="S139" s="10"/>
      <c r="T139" s="146"/>
      <c r="U139" s="147"/>
      <c r="W139" s="174">
        <f t="shared" si="41"/>
        <v>0</v>
      </c>
      <c r="X139" s="207">
        <f t="shared" si="41"/>
        <v>0</v>
      </c>
      <c r="Y139" s="69">
        <f t="shared" si="40"/>
        <v>0</v>
      </c>
    </row>
    <row r="140" spans="2:25" ht="15" customHeight="1" x14ac:dyDescent="0.25">
      <c r="B140" s="65" t="s">
        <v>34</v>
      </c>
      <c r="C140" s="93"/>
      <c r="D140" s="94"/>
      <c r="E140" s="33"/>
      <c r="F140" s="35"/>
      <c r="G140" s="93"/>
      <c r="H140" s="95"/>
      <c r="I140" s="33"/>
      <c r="J140" s="34"/>
      <c r="K140" s="108"/>
      <c r="L140" s="94"/>
      <c r="M140" s="33"/>
      <c r="N140" s="161"/>
      <c r="O140" s="108"/>
      <c r="P140" s="94"/>
      <c r="Q140" s="33"/>
      <c r="R140" s="34"/>
      <c r="S140" s="10"/>
      <c r="T140" s="146"/>
      <c r="U140" s="147"/>
      <c r="W140" s="178">
        <f t="shared" si="41"/>
        <v>0</v>
      </c>
      <c r="X140" s="209">
        <f t="shared" si="41"/>
        <v>0</v>
      </c>
      <c r="Y140" s="71">
        <f t="shared" si="40"/>
        <v>0</v>
      </c>
    </row>
    <row r="141" spans="2:25" ht="15" customHeight="1" x14ac:dyDescent="0.25">
      <c r="B141" s="63" t="s">
        <v>35</v>
      </c>
      <c r="C141" s="22"/>
      <c r="D141" s="87"/>
      <c r="E141" s="16"/>
      <c r="F141" s="23"/>
      <c r="G141" s="22"/>
      <c r="H141" s="25"/>
      <c r="I141" s="16"/>
      <c r="J141" s="15"/>
      <c r="K141" s="110"/>
      <c r="L141" s="87"/>
      <c r="M141" s="16"/>
      <c r="N141" s="15"/>
      <c r="O141" s="110"/>
      <c r="P141" s="157"/>
      <c r="Q141" s="16"/>
      <c r="R141" s="15"/>
      <c r="S141" s="10"/>
      <c r="T141" s="148"/>
      <c r="U141" s="149"/>
      <c r="W141" s="174">
        <f t="shared" si="41"/>
        <v>0</v>
      </c>
      <c r="X141" s="207">
        <f t="shared" si="41"/>
        <v>0</v>
      </c>
      <c r="Y141" s="70">
        <f t="shared" si="40"/>
        <v>0</v>
      </c>
    </row>
    <row r="142" spans="2:25" ht="15" customHeight="1" x14ac:dyDescent="0.25">
      <c r="B142" s="63" t="s">
        <v>36</v>
      </c>
      <c r="C142" s="91"/>
      <c r="D142" s="87"/>
      <c r="E142" s="92"/>
      <c r="F142" s="23"/>
      <c r="G142" s="22"/>
      <c r="H142" s="25"/>
      <c r="I142" s="16"/>
      <c r="J142" s="15"/>
      <c r="K142" s="110"/>
      <c r="L142" s="87"/>
      <c r="M142" s="92"/>
      <c r="N142" s="15"/>
      <c r="O142" s="110"/>
      <c r="P142" s="87"/>
      <c r="Q142" s="16"/>
      <c r="R142" s="15"/>
      <c r="S142" s="10"/>
      <c r="T142" s="146"/>
      <c r="U142" s="147"/>
      <c r="W142" s="174">
        <f t="shared" si="41"/>
        <v>0</v>
      </c>
      <c r="X142" s="207">
        <f t="shared" si="41"/>
        <v>0</v>
      </c>
      <c r="Y142" s="69">
        <f t="shared" si="40"/>
        <v>0</v>
      </c>
    </row>
    <row r="143" spans="2:25" ht="15" customHeight="1" x14ac:dyDescent="0.2">
      <c r="B143" s="63" t="s">
        <v>37</v>
      </c>
      <c r="C143" s="22"/>
      <c r="D143" s="87"/>
      <c r="E143" s="16"/>
      <c r="F143" s="23"/>
      <c r="G143" s="22"/>
      <c r="H143" s="25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S143" s="10"/>
      <c r="T143" s="150"/>
      <c r="U143" s="151"/>
      <c r="W143" s="178">
        <f t="shared" si="41"/>
        <v>0</v>
      </c>
      <c r="X143" s="209">
        <f t="shared" si="41"/>
        <v>0</v>
      </c>
      <c r="Y143" s="71">
        <f t="shared" si="40"/>
        <v>0</v>
      </c>
    </row>
    <row r="144" spans="2:25" ht="15" customHeight="1" x14ac:dyDescent="0.2">
      <c r="B144" s="64" t="s">
        <v>38</v>
      </c>
      <c r="C144" s="88"/>
      <c r="D144" s="89"/>
      <c r="E144" s="30"/>
      <c r="F144" s="32"/>
      <c r="G144" s="88"/>
      <c r="H144" s="90"/>
      <c r="I144" s="30"/>
      <c r="J144" s="31"/>
      <c r="K144" s="112"/>
      <c r="L144" s="89"/>
      <c r="M144" s="30"/>
      <c r="N144" s="31"/>
      <c r="O144" s="112"/>
      <c r="P144" s="89"/>
      <c r="Q144" s="30"/>
      <c r="R144" s="31"/>
      <c r="S144" s="10"/>
      <c r="T144" s="146"/>
      <c r="U144" s="147"/>
      <c r="W144" s="174">
        <f t="shared" si="41"/>
        <v>0</v>
      </c>
      <c r="X144" s="207">
        <f t="shared" si="41"/>
        <v>0</v>
      </c>
      <c r="Y144" s="69">
        <f t="shared" si="40"/>
        <v>0</v>
      </c>
    </row>
    <row r="145" spans="2:25" ht="15" customHeight="1" x14ac:dyDescent="0.2">
      <c r="B145" s="63" t="s">
        <v>39</v>
      </c>
      <c r="C145" s="22"/>
      <c r="D145" s="87"/>
      <c r="E145" s="16"/>
      <c r="F145" s="23"/>
      <c r="G145" s="16"/>
      <c r="H145" s="15"/>
      <c r="I145" s="16"/>
      <c r="J145" s="15"/>
      <c r="K145" s="110"/>
      <c r="L145" s="87"/>
      <c r="M145" s="16"/>
      <c r="N145" s="15"/>
      <c r="O145" s="110"/>
      <c r="P145" s="87"/>
      <c r="Q145" s="16"/>
      <c r="R145" s="15"/>
      <c r="S145" s="10"/>
      <c r="T145" s="146"/>
      <c r="U145" s="147"/>
      <c r="W145" s="174">
        <f t="shared" si="41"/>
        <v>0</v>
      </c>
      <c r="X145" s="207">
        <f t="shared" si="41"/>
        <v>0</v>
      </c>
      <c r="Y145" s="69">
        <f t="shared" si="40"/>
        <v>0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98"/>
      <c r="G146" s="96"/>
      <c r="H146" s="29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S146" s="10"/>
      <c r="T146" s="146"/>
      <c r="U146" s="147"/>
      <c r="W146" s="199">
        <f t="shared" si="41"/>
        <v>0</v>
      </c>
      <c r="X146" s="210">
        <f t="shared" si="41"/>
        <v>0</v>
      </c>
      <c r="Y146" s="72">
        <f t="shared" si="40"/>
        <v>0</v>
      </c>
    </row>
    <row r="147" spans="2:25" s="2" customFormat="1" ht="15" customHeight="1" thickBot="1" x14ac:dyDescent="0.25">
      <c r="B147" s="66" t="s">
        <v>29</v>
      </c>
      <c r="C147" s="83">
        <f>SUM(C135:C146)</f>
        <v>0</v>
      </c>
      <c r="D147" s="82">
        <f t="shared" ref="D147:R147" si="42">SUM(D135:D146)</f>
        <v>0</v>
      </c>
      <c r="E147" s="83">
        <f>SUM(E135:E146)</f>
        <v>0</v>
      </c>
      <c r="F147" s="82">
        <f t="shared" si="42"/>
        <v>0</v>
      </c>
      <c r="G147" s="83">
        <f t="shared" si="42"/>
        <v>0</v>
      </c>
      <c r="H147" s="82">
        <f t="shared" si="42"/>
        <v>0</v>
      </c>
      <c r="I147" s="83">
        <f t="shared" si="42"/>
        <v>0</v>
      </c>
      <c r="J147" s="82">
        <f t="shared" si="42"/>
        <v>0</v>
      </c>
      <c r="K147" s="83">
        <f t="shared" si="42"/>
        <v>0</v>
      </c>
      <c r="L147" s="82">
        <f t="shared" si="42"/>
        <v>0</v>
      </c>
      <c r="M147" s="83">
        <f t="shared" si="42"/>
        <v>0</v>
      </c>
      <c r="N147" s="82">
        <f t="shared" si="42"/>
        <v>0</v>
      </c>
      <c r="O147" s="83">
        <f t="shared" si="42"/>
        <v>0</v>
      </c>
      <c r="P147" s="82">
        <f t="shared" si="42"/>
        <v>0</v>
      </c>
      <c r="Q147" s="83">
        <f t="shared" si="42"/>
        <v>0</v>
      </c>
      <c r="R147" s="82">
        <f t="shared" si="42"/>
        <v>0</v>
      </c>
      <c r="T147" s="59">
        <f>SUM(T135:T146)</f>
        <v>0</v>
      </c>
      <c r="U147" s="56">
        <f>SUM(U135:U146)</f>
        <v>0</v>
      </c>
      <c r="V147" s="14"/>
      <c r="W147" s="55">
        <f t="shared" si="41"/>
        <v>0</v>
      </c>
      <c r="X147" s="56">
        <f t="shared" si="41"/>
        <v>0</v>
      </c>
      <c r="Y147" s="57">
        <f t="shared" si="40"/>
        <v>0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43">D135</f>
        <v>0</v>
      </c>
      <c r="E148" s="447">
        <f t="shared" si="43"/>
        <v>0</v>
      </c>
      <c r="F148" s="467">
        <f t="shared" si="43"/>
        <v>0</v>
      </c>
      <c r="G148" s="447">
        <f t="shared" si="43"/>
        <v>0</v>
      </c>
      <c r="H148" s="467">
        <f t="shared" si="43"/>
        <v>0</v>
      </c>
      <c r="I148" s="447">
        <f t="shared" si="43"/>
        <v>0</v>
      </c>
      <c r="J148" s="467">
        <f t="shared" si="43"/>
        <v>0</v>
      </c>
      <c r="K148" s="447">
        <f t="shared" si="43"/>
        <v>0</v>
      </c>
      <c r="L148" s="467">
        <f t="shared" si="43"/>
        <v>0</v>
      </c>
      <c r="M148" s="447">
        <f t="shared" si="43"/>
        <v>0</v>
      </c>
      <c r="N148" s="467">
        <f t="shared" si="43"/>
        <v>0</v>
      </c>
      <c r="O148" s="447">
        <f t="shared" si="43"/>
        <v>0</v>
      </c>
      <c r="P148" s="467">
        <f t="shared" si="43"/>
        <v>0</v>
      </c>
      <c r="Q148" s="447">
        <f>Q135</f>
        <v>0</v>
      </c>
      <c r="R148" s="467">
        <f>R135</f>
        <v>0</v>
      </c>
      <c r="S148" s="482"/>
      <c r="T148" s="483">
        <f>T135</f>
        <v>0</v>
      </c>
      <c r="U148" s="476">
        <f>U135</f>
        <v>0</v>
      </c>
      <c r="V148" s="14"/>
      <c r="W148" s="447">
        <f>W135</f>
        <v>0</v>
      </c>
      <c r="X148" s="449">
        <f>X135</f>
        <v>0</v>
      </c>
      <c r="Y148" s="456">
        <f>Y135</f>
        <v>0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4">D136+D148</f>
        <v>0</v>
      </c>
      <c r="E149" s="461">
        <f t="shared" si="44"/>
        <v>0</v>
      </c>
      <c r="F149" s="468">
        <f t="shared" si="44"/>
        <v>0</v>
      </c>
      <c r="G149" s="461">
        <f t="shared" si="44"/>
        <v>0</v>
      </c>
      <c r="H149" s="468">
        <f t="shared" si="44"/>
        <v>0</v>
      </c>
      <c r="I149" s="461">
        <f t="shared" si="44"/>
        <v>0</v>
      </c>
      <c r="J149" s="468">
        <f t="shared" si="44"/>
        <v>0</v>
      </c>
      <c r="K149" s="461">
        <f t="shared" si="44"/>
        <v>0</v>
      </c>
      <c r="L149" s="468">
        <f t="shared" si="44"/>
        <v>0</v>
      </c>
      <c r="M149" s="461">
        <f t="shared" si="44"/>
        <v>0</v>
      </c>
      <c r="N149" s="468">
        <f t="shared" si="44"/>
        <v>0</v>
      </c>
      <c r="O149" s="461">
        <f t="shared" si="44"/>
        <v>0</v>
      </c>
      <c r="P149" s="468">
        <f t="shared" si="44"/>
        <v>0</v>
      </c>
      <c r="Q149" s="461">
        <f t="shared" si="44"/>
        <v>0</v>
      </c>
      <c r="R149" s="468">
        <f t="shared" si="44"/>
        <v>0</v>
      </c>
      <c r="S149" s="482"/>
      <c r="T149" s="484">
        <f t="shared" ref="T149:U159" si="45">T136+T148</f>
        <v>0</v>
      </c>
      <c r="U149" s="477">
        <f t="shared" si="45"/>
        <v>0</v>
      </c>
      <c r="V149" s="14"/>
      <c r="W149" s="461">
        <f t="shared" ref="W149:Y159" si="46">W136+W148</f>
        <v>0</v>
      </c>
      <c r="X149" s="450">
        <f t="shared" si="46"/>
        <v>0</v>
      </c>
      <c r="Y149" s="457">
        <f t="shared" si="46"/>
        <v>0</v>
      </c>
    </row>
    <row r="150" spans="2:25" ht="15" hidden="1" customHeight="1" x14ac:dyDescent="0.2">
      <c r="B150" s="443" t="s">
        <v>58</v>
      </c>
      <c r="C150" s="462">
        <f t="shared" ref="C150:C159" si="47">C137+C149</f>
        <v>0</v>
      </c>
      <c r="D150" s="469">
        <f t="shared" si="44"/>
        <v>0</v>
      </c>
      <c r="E150" s="462">
        <f t="shared" si="44"/>
        <v>0</v>
      </c>
      <c r="F150" s="469">
        <f t="shared" si="44"/>
        <v>0</v>
      </c>
      <c r="G150" s="462">
        <f t="shared" si="44"/>
        <v>0</v>
      </c>
      <c r="H150" s="469">
        <f t="shared" si="44"/>
        <v>0</v>
      </c>
      <c r="I150" s="462">
        <f t="shared" si="44"/>
        <v>0</v>
      </c>
      <c r="J150" s="469">
        <f t="shared" si="44"/>
        <v>0</v>
      </c>
      <c r="K150" s="462">
        <f t="shared" si="44"/>
        <v>0</v>
      </c>
      <c r="L150" s="469">
        <f t="shared" si="44"/>
        <v>0</v>
      </c>
      <c r="M150" s="462">
        <f t="shared" si="44"/>
        <v>0</v>
      </c>
      <c r="N150" s="469">
        <f t="shared" si="44"/>
        <v>0</v>
      </c>
      <c r="O150" s="462">
        <f t="shared" si="44"/>
        <v>0</v>
      </c>
      <c r="P150" s="469">
        <f t="shared" si="44"/>
        <v>0</v>
      </c>
      <c r="Q150" s="462">
        <f t="shared" si="44"/>
        <v>0</v>
      </c>
      <c r="R150" s="469">
        <f t="shared" si="44"/>
        <v>0</v>
      </c>
      <c r="S150" s="482"/>
      <c r="T150" s="485">
        <f t="shared" si="45"/>
        <v>0</v>
      </c>
      <c r="U150" s="478">
        <f t="shared" si="45"/>
        <v>0</v>
      </c>
      <c r="V150" s="14"/>
      <c r="W150" s="462">
        <f t="shared" si="46"/>
        <v>0</v>
      </c>
      <c r="X150" s="452">
        <f t="shared" si="46"/>
        <v>0</v>
      </c>
      <c r="Y150" s="458">
        <f t="shared" si="46"/>
        <v>0</v>
      </c>
    </row>
    <row r="151" spans="2:25" ht="15" hidden="1" customHeight="1" x14ac:dyDescent="0.2">
      <c r="B151" s="444" t="s">
        <v>32</v>
      </c>
      <c r="C151" s="461">
        <f t="shared" si="47"/>
        <v>0</v>
      </c>
      <c r="D151" s="468">
        <f t="shared" si="44"/>
        <v>0</v>
      </c>
      <c r="E151" s="461">
        <f t="shared" si="44"/>
        <v>0</v>
      </c>
      <c r="F151" s="468">
        <f t="shared" si="44"/>
        <v>0</v>
      </c>
      <c r="G151" s="461">
        <f t="shared" si="44"/>
        <v>0</v>
      </c>
      <c r="H151" s="468">
        <f t="shared" si="44"/>
        <v>0</v>
      </c>
      <c r="I151" s="461">
        <f t="shared" si="44"/>
        <v>0</v>
      </c>
      <c r="J151" s="468">
        <f t="shared" si="44"/>
        <v>0</v>
      </c>
      <c r="K151" s="461">
        <f t="shared" si="44"/>
        <v>0</v>
      </c>
      <c r="L151" s="468">
        <f t="shared" si="44"/>
        <v>0</v>
      </c>
      <c r="M151" s="461">
        <f t="shared" si="44"/>
        <v>0</v>
      </c>
      <c r="N151" s="468">
        <f t="shared" si="44"/>
        <v>0</v>
      </c>
      <c r="O151" s="461">
        <f t="shared" si="44"/>
        <v>0</v>
      </c>
      <c r="P151" s="468">
        <f t="shared" si="44"/>
        <v>0</v>
      </c>
      <c r="Q151" s="461">
        <f t="shared" si="44"/>
        <v>0</v>
      </c>
      <c r="R151" s="468">
        <f t="shared" si="44"/>
        <v>0</v>
      </c>
      <c r="S151" s="482"/>
      <c r="T151" s="484">
        <f t="shared" si="45"/>
        <v>0</v>
      </c>
      <c r="U151" s="477">
        <f t="shared" si="45"/>
        <v>0</v>
      </c>
      <c r="V151" s="14"/>
      <c r="W151" s="461">
        <f t="shared" si="46"/>
        <v>0</v>
      </c>
      <c r="X151" s="450">
        <f t="shared" si="46"/>
        <v>0</v>
      </c>
      <c r="Y151" s="457">
        <f t="shared" si="46"/>
        <v>0</v>
      </c>
    </row>
    <row r="152" spans="2:25" ht="15" hidden="1" customHeight="1" x14ac:dyDescent="0.2">
      <c r="B152" s="443" t="s">
        <v>33</v>
      </c>
      <c r="C152" s="461">
        <f t="shared" si="47"/>
        <v>0</v>
      </c>
      <c r="D152" s="468">
        <f t="shared" si="44"/>
        <v>0</v>
      </c>
      <c r="E152" s="461">
        <f t="shared" si="44"/>
        <v>0</v>
      </c>
      <c r="F152" s="468">
        <f t="shared" si="44"/>
        <v>0</v>
      </c>
      <c r="G152" s="461">
        <f t="shared" si="44"/>
        <v>0</v>
      </c>
      <c r="H152" s="468">
        <f t="shared" si="44"/>
        <v>0</v>
      </c>
      <c r="I152" s="461">
        <f t="shared" si="44"/>
        <v>0</v>
      </c>
      <c r="J152" s="468">
        <f t="shared" si="44"/>
        <v>0</v>
      </c>
      <c r="K152" s="461">
        <f t="shared" si="44"/>
        <v>0</v>
      </c>
      <c r="L152" s="468">
        <f t="shared" si="44"/>
        <v>0</v>
      </c>
      <c r="M152" s="461">
        <f t="shared" si="44"/>
        <v>0</v>
      </c>
      <c r="N152" s="468">
        <f t="shared" si="44"/>
        <v>0</v>
      </c>
      <c r="O152" s="461">
        <f t="shared" si="44"/>
        <v>0</v>
      </c>
      <c r="P152" s="468">
        <f t="shared" si="44"/>
        <v>0</v>
      </c>
      <c r="Q152" s="461">
        <f t="shared" si="44"/>
        <v>0</v>
      </c>
      <c r="R152" s="468">
        <f t="shared" si="44"/>
        <v>0</v>
      </c>
      <c r="S152" s="482"/>
      <c r="T152" s="484">
        <f t="shared" si="45"/>
        <v>0</v>
      </c>
      <c r="U152" s="477">
        <f t="shared" si="45"/>
        <v>0</v>
      </c>
      <c r="V152" s="14"/>
      <c r="W152" s="461">
        <f t="shared" si="46"/>
        <v>0</v>
      </c>
      <c r="X152" s="450">
        <f t="shared" si="46"/>
        <v>0</v>
      </c>
      <c r="Y152" s="457">
        <f t="shared" si="46"/>
        <v>0</v>
      </c>
    </row>
    <row r="153" spans="2:25" ht="15" hidden="1" customHeight="1" x14ac:dyDescent="0.2">
      <c r="B153" s="445" t="s">
        <v>34</v>
      </c>
      <c r="C153" s="461">
        <f t="shared" si="47"/>
        <v>0</v>
      </c>
      <c r="D153" s="468">
        <f t="shared" si="44"/>
        <v>0</v>
      </c>
      <c r="E153" s="461">
        <f t="shared" si="44"/>
        <v>0</v>
      </c>
      <c r="F153" s="468">
        <f t="shared" si="44"/>
        <v>0</v>
      </c>
      <c r="G153" s="461">
        <f t="shared" si="44"/>
        <v>0</v>
      </c>
      <c r="H153" s="468">
        <f t="shared" si="44"/>
        <v>0</v>
      </c>
      <c r="I153" s="461">
        <f t="shared" si="44"/>
        <v>0</v>
      </c>
      <c r="J153" s="468">
        <f t="shared" si="44"/>
        <v>0</v>
      </c>
      <c r="K153" s="461">
        <f t="shared" si="44"/>
        <v>0</v>
      </c>
      <c r="L153" s="468">
        <f t="shared" si="44"/>
        <v>0</v>
      </c>
      <c r="M153" s="461">
        <f t="shared" si="44"/>
        <v>0</v>
      </c>
      <c r="N153" s="468">
        <f t="shared" si="44"/>
        <v>0</v>
      </c>
      <c r="O153" s="461">
        <f t="shared" si="44"/>
        <v>0</v>
      </c>
      <c r="P153" s="468">
        <f t="shared" si="44"/>
        <v>0</v>
      </c>
      <c r="Q153" s="461">
        <f t="shared" si="44"/>
        <v>0</v>
      </c>
      <c r="R153" s="468">
        <f t="shared" si="44"/>
        <v>0</v>
      </c>
      <c r="S153" s="482"/>
      <c r="T153" s="484">
        <f t="shared" si="45"/>
        <v>0</v>
      </c>
      <c r="U153" s="477">
        <f t="shared" si="45"/>
        <v>0</v>
      </c>
      <c r="V153" s="14"/>
      <c r="W153" s="461">
        <f t="shared" si="46"/>
        <v>0</v>
      </c>
      <c r="X153" s="450">
        <f t="shared" si="46"/>
        <v>0</v>
      </c>
      <c r="Y153" s="457">
        <f t="shared" si="46"/>
        <v>0</v>
      </c>
    </row>
    <row r="154" spans="2:25" ht="15" hidden="1" customHeight="1" x14ac:dyDescent="0.2">
      <c r="B154" s="443" t="s">
        <v>35</v>
      </c>
      <c r="C154" s="463">
        <f t="shared" si="47"/>
        <v>0</v>
      </c>
      <c r="D154" s="470">
        <f t="shared" si="44"/>
        <v>0</v>
      </c>
      <c r="E154" s="463">
        <f t="shared" si="44"/>
        <v>0</v>
      </c>
      <c r="F154" s="470">
        <f t="shared" si="44"/>
        <v>0</v>
      </c>
      <c r="G154" s="463">
        <f t="shared" si="44"/>
        <v>0</v>
      </c>
      <c r="H154" s="470">
        <f t="shared" si="44"/>
        <v>0</v>
      </c>
      <c r="I154" s="463">
        <f t="shared" si="44"/>
        <v>0</v>
      </c>
      <c r="J154" s="470">
        <f t="shared" si="44"/>
        <v>0</v>
      </c>
      <c r="K154" s="463">
        <f t="shared" si="44"/>
        <v>0</v>
      </c>
      <c r="L154" s="470">
        <f t="shared" si="44"/>
        <v>0</v>
      </c>
      <c r="M154" s="463">
        <f t="shared" si="44"/>
        <v>0</v>
      </c>
      <c r="N154" s="470">
        <f t="shared" si="44"/>
        <v>0</v>
      </c>
      <c r="O154" s="463">
        <f t="shared" si="44"/>
        <v>0</v>
      </c>
      <c r="P154" s="470">
        <f t="shared" si="44"/>
        <v>0</v>
      </c>
      <c r="Q154" s="463">
        <f t="shared" si="44"/>
        <v>0</v>
      </c>
      <c r="R154" s="470">
        <f t="shared" si="44"/>
        <v>0</v>
      </c>
      <c r="S154" s="482"/>
      <c r="T154" s="486">
        <f t="shared" si="45"/>
        <v>0</v>
      </c>
      <c r="U154" s="479">
        <f t="shared" si="45"/>
        <v>0</v>
      </c>
      <c r="V154" s="14"/>
      <c r="W154" s="463">
        <f t="shared" si="46"/>
        <v>0</v>
      </c>
      <c r="X154" s="454">
        <f t="shared" si="46"/>
        <v>0</v>
      </c>
      <c r="Y154" s="459">
        <f t="shared" si="46"/>
        <v>0</v>
      </c>
    </row>
    <row r="155" spans="2:25" ht="15" hidden="1" customHeight="1" x14ac:dyDescent="0.2">
      <c r="B155" s="443" t="s">
        <v>36</v>
      </c>
      <c r="C155" s="461">
        <f t="shared" si="47"/>
        <v>0</v>
      </c>
      <c r="D155" s="468">
        <f t="shared" si="44"/>
        <v>0</v>
      </c>
      <c r="E155" s="461">
        <f t="shared" si="44"/>
        <v>0</v>
      </c>
      <c r="F155" s="468">
        <f t="shared" si="44"/>
        <v>0</v>
      </c>
      <c r="G155" s="461">
        <f t="shared" si="44"/>
        <v>0</v>
      </c>
      <c r="H155" s="468">
        <f t="shared" si="44"/>
        <v>0</v>
      </c>
      <c r="I155" s="461">
        <f t="shared" si="44"/>
        <v>0</v>
      </c>
      <c r="J155" s="468">
        <f t="shared" si="44"/>
        <v>0</v>
      </c>
      <c r="K155" s="461">
        <f t="shared" si="44"/>
        <v>0</v>
      </c>
      <c r="L155" s="468">
        <f t="shared" si="44"/>
        <v>0</v>
      </c>
      <c r="M155" s="461">
        <f t="shared" si="44"/>
        <v>0</v>
      </c>
      <c r="N155" s="468">
        <f t="shared" si="44"/>
        <v>0</v>
      </c>
      <c r="O155" s="461">
        <f t="shared" si="44"/>
        <v>0</v>
      </c>
      <c r="P155" s="468">
        <f t="shared" si="44"/>
        <v>0</v>
      </c>
      <c r="Q155" s="461">
        <f t="shared" si="44"/>
        <v>0</v>
      </c>
      <c r="R155" s="468">
        <f t="shared" si="44"/>
        <v>0</v>
      </c>
      <c r="S155" s="482"/>
      <c r="T155" s="484">
        <f t="shared" si="45"/>
        <v>0</v>
      </c>
      <c r="U155" s="477">
        <f t="shared" si="45"/>
        <v>0</v>
      </c>
      <c r="V155" s="14"/>
      <c r="W155" s="461">
        <f t="shared" si="46"/>
        <v>0</v>
      </c>
      <c r="X155" s="450">
        <f t="shared" si="46"/>
        <v>0</v>
      </c>
      <c r="Y155" s="457">
        <f t="shared" si="46"/>
        <v>0</v>
      </c>
    </row>
    <row r="156" spans="2:25" ht="15" hidden="1" customHeight="1" x14ac:dyDescent="0.2">
      <c r="B156" s="443" t="s">
        <v>37</v>
      </c>
      <c r="C156" s="462">
        <f t="shared" si="47"/>
        <v>0</v>
      </c>
      <c r="D156" s="469">
        <f t="shared" si="44"/>
        <v>0</v>
      </c>
      <c r="E156" s="462">
        <f t="shared" si="44"/>
        <v>0</v>
      </c>
      <c r="F156" s="469">
        <f t="shared" si="44"/>
        <v>0</v>
      </c>
      <c r="G156" s="462">
        <f t="shared" si="44"/>
        <v>0</v>
      </c>
      <c r="H156" s="469">
        <f t="shared" si="44"/>
        <v>0</v>
      </c>
      <c r="I156" s="462">
        <f t="shared" si="44"/>
        <v>0</v>
      </c>
      <c r="J156" s="469">
        <f t="shared" si="44"/>
        <v>0</v>
      </c>
      <c r="K156" s="462">
        <f t="shared" si="44"/>
        <v>0</v>
      </c>
      <c r="L156" s="469">
        <f t="shared" si="44"/>
        <v>0</v>
      </c>
      <c r="M156" s="462">
        <f t="shared" si="44"/>
        <v>0</v>
      </c>
      <c r="N156" s="469">
        <f t="shared" si="44"/>
        <v>0</v>
      </c>
      <c r="O156" s="462">
        <f t="shared" si="44"/>
        <v>0</v>
      </c>
      <c r="P156" s="469">
        <f t="shared" si="44"/>
        <v>0</v>
      </c>
      <c r="Q156" s="462">
        <f t="shared" si="44"/>
        <v>0</v>
      </c>
      <c r="R156" s="469">
        <f t="shared" si="44"/>
        <v>0</v>
      </c>
      <c r="S156" s="482"/>
      <c r="T156" s="485">
        <f t="shared" si="45"/>
        <v>0</v>
      </c>
      <c r="U156" s="478">
        <f t="shared" si="45"/>
        <v>0</v>
      </c>
      <c r="V156" s="14"/>
      <c r="W156" s="462">
        <f t="shared" si="46"/>
        <v>0</v>
      </c>
      <c r="X156" s="452">
        <f t="shared" si="46"/>
        <v>0</v>
      </c>
      <c r="Y156" s="458">
        <f t="shared" si="46"/>
        <v>0</v>
      </c>
    </row>
    <row r="157" spans="2:25" ht="15" hidden="1" customHeight="1" x14ac:dyDescent="0.2">
      <c r="B157" s="444" t="s">
        <v>38</v>
      </c>
      <c r="C157" s="461">
        <f t="shared" si="47"/>
        <v>0</v>
      </c>
      <c r="D157" s="468">
        <f t="shared" si="44"/>
        <v>0</v>
      </c>
      <c r="E157" s="461">
        <f t="shared" si="44"/>
        <v>0</v>
      </c>
      <c r="F157" s="468">
        <f t="shared" si="44"/>
        <v>0</v>
      </c>
      <c r="G157" s="461">
        <f t="shared" si="44"/>
        <v>0</v>
      </c>
      <c r="H157" s="468">
        <f t="shared" si="44"/>
        <v>0</v>
      </c>
      <c r="I157" s="461">
        <f t="shared" si="44"/>
        <v>0</v>
      </c>
      <c r="J157" s="468">
        <f t="shared" si="44"/>
        <v>0</v>
      </c>
      <c r="K157" s="461">
        <f t="shared" si="44"/>
        <v>0</v>
      </c>
      <c r="L157" s="468">
        <f t="shared" si="44"/>
        <v>0</v>
      </c>
      <c r="M157" s="461">
        <f t="shared" si="44"/>
        <v>0</v>
      </c>
      <c r="N157" s="468">
        <f t="shared" si="44"/>
        <v>0</v>
      </c>
      <c r="O157" s="461">
        <f t="shared" si="44"/>
        <v>0</v>
      </c>
      <c r="P157" s="468">
        <f t="shared" si="44"/>
        <v>0</v>
      </c>
      <c r="Q157" s="461">
        <f t="shared" si="44"/>
        <v>0</v>
      </c>
      <c r="R157" s="468">
        <f t="shared" si="44"/>
        <v>0</v>
      </c>
      <c r="S157" s="482"/>
      <c r="T157" s="484">
        <f t="shared" si="45"/>
        <v>0</v>
      </c>
      <c r="U157" s="477">
        <f t="shared" si="45"/>
        <v>0</v>
      </c>
      <c r="V157" s="14"/>
      <c r="W157" s="461">
        <f t="shared" si="46"/>
        <v>0</v>
      </c>
      <c r="X157" s="450">
        <f t="shared" si="46"/>
        <v>0</v>
      </c>
      <c r="Y157" s="457">
        <f t="shared" si="46"/>
        <v>0</v>
      </c>
    </row>
    <row r="158" spans="2:25" ht="15" hidden="1" customHeight="1" x14ac:dyDescent="0.2">
      <c r="B158" s="443" t="s">
        <v>39</v>
      </c>
      <c r="C158" s="461">
        <f t="shared" si="47"/>
        <v>0</v>
      </c>
      <c r="D158" s="468">
        <f t="shared" si="44"/>
        <v>0</v>
      </c>
      <c r="E158" s="461">
        <f t="shared" si="44"/>
        <v>0</v>
      </c>
      <c r="F158" s="468">
        <f t="shared" si="44"/>
        <v>0</v>
      </c>
      <c r="G158" s="461">
        <f t="shared" si="44"/>
        <v>0</v>
      </c>
      <c r="H158" s="468">
        <f t="shared" si="44"/>
        <v>0</v>
      </c>
      <c r="I158" s="461">
        <f t="shared" si="44"/>
        <v>0</v>
      </c>
      <c r="J158" s="468">
        <f t="shared" si="44"/>
        <v>0</v>
      </c>
      <c r="K158" s="461">
        <f t="shared" si="44"/>
        <v>0</v>
      </c>
      <c r="L158" s="468">
        <f t="shared" si="44"/>
        <v>0</v>
      </c>
      <c r="M158" s="461">
        <f t="shared" si="44"/>
        <v>0</v>
      </c>
      <c r="N158" s="468">
        <f t="shared" si="44"/>
        <v>0</v>
      </c>
      <c r="O158" s="461">
        <f t="shared" si="44"/>
        <v>0</v>
      </c>
      <c r="P158" s="468">
        <f t="shared" si="44"/>
        <v>0</v>
      </c>
      <c r="Q158" s="461">
        <f t="shared" si="44"/>
        <v>0</v>
      </c>
      <c r="R158" s="468">
        <f t="shared" si="44"/>
        <v>0</v>
      </c>
      <c r="S158" s="482"/>
      <c r="T158" s="484">
        <f t="shared" si="45"/>
        <v>0</v>
      </c>
      <c r="U158" s="477">
        <f t="shared" si="45"/>
        <v>0</v>
      </c>
      <c r="V158" s="14"/>
      <c r="W158" s="461">
        <f t="shared" si="46"/>
        <v>0</v>
      </c>
      <c r="X158" s="450">
        <f t="shared" si="46"/>
        <v>0</v>
      </c>
      <c r="Y158" s="457">
        <f t="shared" si="46"/>
        <v>0</v>
      </c>
    </row>
    <row r="159" spans="2:25" ht="15" hidden="1" customHeight="1" thickBot="1" x14ac:dyDescent="0.25">
      <c r="B159" s="446" t="s">
        <v>40</v>
      </c>
      <c r="C159" s="464">
        <f t="shared" si="47"/>
        <v>0</v>
      </c>
      <c r="D159" s="471">
        <f t="shared" si="44"/>
        <v>0</v>
      </c>
      <c r="E159" s="464">
        <f t="shared" si="44"/>
        <v>0</v>
      </c>
      <c r="F159" s="471">
        <f t="shared" si="44"/>
        <v>0</v>
      </c>
      <c r="G159" s="464">
        <f t="shared" si="44"/>
        <v>0</v>
      </c>
      <c r="H159" s="471">
        <f t="shared" si="44"/>
        <v>0</v>
      </c>
      <c r="I159" s="464">
        <f t="shared" si="44"/>
        <v>0</v>
      </c>
      <c r="J159" s="471">
        <f t="shared" si="44"/>
        <v>0</v>
      </c>
      <c r="K159" s="464">
        <f t="shared" si="44"/>
        <v>0</v>
      </c>
      <c r="L159" s="471">
        <f t="shared" si="44"/>
        <v>0</v>
      </c>
      <c r="M159" s="464">
        <f t="shared" si="44"/>
        <v>0</v>
      </c>
      <c r="N159" s="471">
        <f t="shared" si="44"/>
        <v>0</v>
      </c>
      <c r="O159" s="464">
        <f t="shared" si="44"/>
        <v>0</v>
      </c>
      <c r="P159" s="471">
        <f t="shared" si="44"/>
        <v>0</v>
      </c>
      <c r="Q159" s="464">
        <f t="shared" si="44"/>
        <v>0</v>
      </c>
      <c r="R159" s="471">
        <f t="shared" si="44"/>
        <v>0</v>
      </c>
      <c r="S159" s="482"/>
      <c r="T159" s="487">
        <f t="shared" si="45"/>
        <v>0</v>
      </c>
      <c r="U159" s="481">
        <f t="shared" si="45"/>
        <v>0</v>
      </c>
      <c r="V159" s="14"/>
      <c r="W159" s="464">
        <f t="shared" si="46"/>
        <v>0</v>
      </c>
      <c r="X159" s="465">
        <f t="shared" si="46"/>
        <v>0</v>
      </c>
      <c r="Y159" s="460">
        <f t="shared" si="46"/>
        <v>0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98" t="s">
        <v>3</v>
      </c>
      <c r="T161" s="24"/>
      <c r="U161" s="2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697" t="str">
        <f>T7</f>
        <v>2010  ~  2011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85"/>
      <c r="E165" s="162"/>
      <c r="F165" s="36"/>
      <c r="G165" s="114"/>
      <c r="H165" s="86"/>
      <c r="I165" s="162"/>
      <c r="J165" s="36"/>
      <c r="K165" s="114"/>
      <c r="L165" s="86"/>
      <c r="M165" s="162"/>
      <c r="N165" s="36"/>
      <c r="O165" s="114"/>
      <c r="P165" s="27"/>
      <c r="Q165" s="10"/>
      <c r="R165" s="139"/>
      <c r="S165" s="139"/>
      <c r="T165" s="243"/>
      <c r="U165" s="244"/>
      <c r="V165" s="721"/>
      <c r="W165" s="172">
        <f>I165+K165+M165+O165+G165+E165+C165</f>
        <v>0</v>
      </c>
      <c r="X165" s="173">
        <f>J165+L165+N165+P165+H165+F165+D165</f>
        <v>0</v>
      </c>
      <c r="Y165" s="68">
        <f>W165+X165</f>
        <v>0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23"/>
      <c r="I166" s="127"/>
      <c r="J166" s="25"/>
      <c r="K166" s="6"/>
      <c r="L166" s="23"/>
      <c r="M166" s="127"/>
      <c r="N166" s="25"/>
      <c r="O166" s="6"/>
      <c r="P166" s="15"/>
      <c r="Q166" s="10"/>
      <c r="R166" s="139"/>
      <c r="S166" s="139"/>
      <c r="T166" s="245"/>
      <c r="U166" s="246"/>
      <c r="V166" s="721"/>
      <c r="W166" s="174">
        <f t="shared" ref="W166:X176" si="48">I166+K166+M166+O166+G166+E166+C166</f>
        <v>0</v>
      </c>
      <c r="X166" s="175">
        <f t="shared" si="48"/>
        <v>0</v>
      </c>
      <c r="Y166" s="69">
        <f t="shared" ref="Y166:Y177" si="49">W166+X166</f>
        <v>0</v>
      </c>
    </row>
    <row r="167" spans="2:25" ht="15" customHeight="1" x14ac:dyDescent="0.2">
      <c r="B167" s="63" t="s">
        <v>58</v>
      </c>
      <c r="C167" s="18"/>
      <c r="D167" s="87"/>
      <c r="E167" s="127"/>
      <c r="F167" s="25"/>
      <c r="G167" s="6"/>
      <c r="H167" s="23"/>
      <c r="I167" s="127"/>
      <c r="J167" s="25"/>
      <c r="K167" s="6"/>
      <c r="L167" s="23"/>
      <c r="M167" s="127"/>
      <c r="N167" s="25"/>
      <c r="O167" s="6"/>
      <c r="P167" s="15"/>
      <c r="Q167" s="10"/>
      <c r="R167" s="139"/>
      <c r="S167" s="139"/>
      <c r="T167" s="247"/>
      <c r="U167" s="248"/>
      <c r="V167" s="721"/>
      <c r="W167" s="174">
        <f t="shared" si="48"/>
        <v>0</v>
      </c>
      <c r="X167" s="175">
        <f t="shared" si="48"/>
        <v>0</v>
      </c>
      <c r="Y167" s="69">
        <f t="shared" si="49"/>
        <v>0</v>
      </c>
    </row>
    <row r="168" spans="2:25" ht="15" customHeight="1" x14ac:dyDescent="0.2">
      <c r="B168" s="64" t="s">
        <v>32</v>
      </c>
      <c r="C168" s="11"/>
      <c r="D168" s="89"/>
      <c r="E168" s="128"/>
      <c r="F168" s="90"/>
      <c r="G168" s="116"/>
      <c r="H168" s="32"/>
      <c r="I168" s="128"/>
      <c r="J168" s="90"/>
      <c r="K168" s="116"/>
      <c r="L168" s="32"/>
      <c r="M168" s="128"/>
      <c r="N168" s="90"/>
      <c r="O168" s="116"/>
      <c r="P168" s="31"/>
      <c r="Q168" s="10"/>
      <c r="R168" s="139"/>
      <c r="S168" s="139"/>
      <c r="T168" s="245"/>
      <c r="U168" s="246"/>
      <c r="V168" s="721"/>
      <c r="W168" s="176">
        <f t="shared" si="48"/>
        <v>0</v>
      </c>
      <c r="X168" s="177">
        <f t="shared" si="48"/>
        <v>0</v>
      </c>
      <c r="Y168" s="70">
        <f t="shared" si="49"/>
        <v>0</v>
      </c>
    </row>
    <row r="169" spans="2:25" ht="15" customHeight="1" x14ac:dyDescent="0.2">
      <c r="B169" s="63" t="s">
        <v>33</v>
      </c>
      <c r="C169" s="11"/>
      <c r="D169" s="87"/>
      <c r="E169" s="127"/>
      <c r="F169" s="25"/>
      <c r="G169" s="6"/>
      <c r="H169" s="23"/>
      <c r="I169" s="127"/>
      <c r="J169" s="25"/>
      <c r="K169" s="6"/>
      <c r="L169" s="23"/>
      <c r="M169" s="127"/>
      <c r="N169" s="25"/>
      <c r="O169" s="6"/>
      <c r="P169" s="15"/>
      <c r="Q169" s="10"/>
      <c r="R169" s="139"/>
      <c r="S169" s="139"/>
      <c r="T169" s="245"/>
      <c r="U169" s="246"/>
      <c r="V169" s="721"/>
      <c r="W169" s="174">
        <f t="shared" si="48"/>
        <v>0</v>
      </c>
      <c r="X169" s="175">
        <f t="shared" si="48"/>
        <v>0</v>
      </c>
      <c r="Y169" s="69">
        <f t="shared" si="49"/>
        <v>0</v>
      </c>
    </row>
    <row r="170" spans="2:25" ht="15" customHeight="1" x14ac:dyDescent="0.2">
      <c r="B170" s="65" t="s">
        <v>34</v>
      </c>
      <c r="C170" s="11"/>
      <c r="D170" s="94"/>
      <c r="E170" s="163"/>
      <c r="F170" s="95"/>
      <c r="G170" s="117"/>
      <c r="H170" s="35"/>
      <c r="I170" s="163"/>
      <c r="J170" s="95"/>
      <c r="K170" s="117"/>
      <c r="L170" s="35"/>
      <c r="M170" s="163"/>
      <c r="N170" s="95"/>
      <c r="O170" s="117"/>
      <c r="P170" s="34"/>
      <c r="Q170" s="10"/>
      <c r="R170" s="139"/>
      <c r="S170" s="139"/>
      <c r="T170" s="245"/>
      <c r="U170" s="246"/>
      <c r="W170" s="178">
        <f t="shared" si="48"/>
        <v>0</v>
      </c>
      <c r="X170" s="179">
        <f t="shared" si="48"/>
        <v>0</v>
      </c>
      <c r="Y170" s="71">
        <f t="shared" si="49"/>
        <v>0</v>
      </c>
    </row>
    <row r="171" spans="2:25" ht="15" customHeight="1" x14ac:dyDescent="0.2">
      <c r="B171" s="63" t="s">
        <v>35</v>
      </c>
      <c r="C171" s="17"/>
      <c r="D171" s="89"/>
      <c r="E171" s="127"/>
      <c r="F171" s="25"/>
      <c r="G171" s="6"/>
      <c r="H171" s="23"/>
      <c r="I171" s="127"/>
      <c r="J171" s="25"/>
      <c r="K171" s="6"/>
      <c r="L171" s="23"/>
      <c r="M171" s="127"/>
      <c r="N171" s="25"/>
      <c r="O171" s="6"/>
      <c r="P171" s="15"/>
      <c r="Q171" s="10"/>
      <c r="R171" s="139"/>
      <c r="S171" s="139"/>
      <c r="T171" s="243"/>
      <c r="U171" s="244"/>
      <c r="W171" s="176">
        <f t="shared" si="48"/>
        <v>0</v>
      </c>
      <c r="X171" s="177">
        <f t="shared" si="48"/>
        <v>0</v>
      </c>
      <c r="Y171" s="70">
        <f t="shared" si="49"/>
        <v>0</v>
      </c>
    </row>
    <row r="172" spans="2:25" ht="15" customHeight="1" x14ac:dyDescent="0.2">
      <c r="B172" s="63" t="s">
        <v>36</v>
      </c>
      <c r="C172" s="11"/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Q172" s="10"/>
      <c r="R172" s="139"/>
      <c r="S172" s="139"/>
      <c r="T172" s="245"/>
      <c r="U172" s="246"/>
      <c r="W172" s="174">
        <f t="shared" si="48"/>
        <v>0</v>
      </c>
      <c r="X172" s="175">
        <f t="shared" si="48"/>
        <v>0</v>
      </c>
      <c r="Y172" s="69">
        <f t="shared" si="49"/>
        <v>0</v>
      </c>
    </row>
    <row r="173" spans="2:25" ht="15" customHeight="1" x14ac:dyDescent="0.2">
      <c r="B173" s="63" t="s">
        <v>37</v>
      </c>
      <c r="C173" s="18"/>
      <c r="D173" s="94"/>
      <c r="E173" s="127"/>
      <c r="F173" s="25"/>
      <c r="G173" s="6"/>
      <c r="H173" s="23"/>
      <c r="I173" s="127"/>
      <c r="J173" s="25"/>
      <c r="K173" s="6"/>
      <c r="L173" s="23"/>
      <c r="M173" s="127"/>
      <c r="N173" s="25"/>
      <c r="O173" s="6"/>
      <c r="P173" s="15"/>
      <c r="Q173" s="10"/>
      <c r="R173" s="139"/>
      <c r="S173" s="139"/>
      <c r="T173" s="247"/>
      <c r="U173" s="248"/>
      <c r="W173" s="178">
        <f t="shared" si="48"/>
        <v>0</v>
      </c>
      <c r="X173" s="179">
        <f t="shared" si="48"/>
        <v>0</v>
      </c>
      <c r="Y173" s="71">
        <f t="shared" si="49"/>
        <v>0</v>
      </c>
    </row>
    <row r="174" spans="2:25" ht="15" customHeight="1" x14ac:dyDescent="0.2">
      <c r="B174" s="64" t="s">
        <v>38</v>
      </c>
      <c r="C174" s="11"/>
      <c r="D174" s="87"/>
      <c r="E174" s="128"/>
      <c r="F174" s="90"/>
      <c r="G174" s="116"/>
      <c r="H174" s="32"/>
      <c r="I174" s="128"/>
      <c r="J174" s="90"/>
      <c r="K174" s="116"/>
      <c r="L174" s="32"/>
      <c r="M174" s="128"/>
      <c r="N174" s="90"/>
      <c r="O174" s="116"/>
      <c r="P174" s="31"/>
      <c r="Q174" s="10"/>
      <c r="R174" s="139"/>
      <c r="S174" s="139"/>
      <c r="T174" s="245"/>
      <c r="U174" s="246"/>
      <c r="W174" s="174">
        <f t="shared" si="48"/>
        <v>0</v>
      </c>
      <c r="X174" s="175">
        <f t="shared" si="48"/>
        <v>0</v>
      </c>
      <c r="Y174" s="69">
        <f t="shared" si="49"/>
        <v>0</v>
      </c>
    </row>
    <row r="175" spans="2:25" ht="15" customHeight="1" x14ac:dyDescent="0.2">
      <c r="B175" s="63" t="s">
        <v>39</v>
      </c>
      <c r="C175" s="11"/>
      <c r="D175" s="87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Q175" s="10"/>
      <c r="R175" s="139"/>
      <c r="S175" s="139"/>
      <c r="T175" s="245"/>
      <c r="U175" s="246"/>
      <c r="W175" s="174">
        <f t="shared" si="48"/>
        <v>0</v>
      </c>
      <c r="X175" s="175">
        <f t="shared" si="48"/>
        <v>0</v>
      </c>
      <c r="Y175" s="69">
        <f t="shared" si="49"/>
        <v>0</v>
      </c>
    </row>
    <row r="176" spans="2:25" ht="15" customHeight="1" thickBot="1" x14ac:dyDescent="0.25">
      <c r="B176" s="63" t="s">
        <v>40</v>
      </c>
      <c r="C176" s="20"/>
      <c r="D176" s="97"/>
      <c r="E176" s="164"/>
      <c r="F176" s="29"/>
      <c r="G176" s="118"/>
      <c r="H176" s="98"/>
      <c r="I176" s="164"/>
      <c r="J176" s="29"/>
      <c r="K176" s="118"/>
      <c r="L176" s="98"/>
      <c r="M176" s="164"/>
      <c r="N176" s="29"/>
      <c r="O176" s="118"/>
      <c r="P176" s="28"/>
      <c r="Q176" s="10"/>
      <c r="R176" s="139"/>
      <c r="S176" s="139"/>
      <c r="T176" s="245"/>
      <c r="U176" s="246"/>
      <c r="W176" s="199">
        <f t="shared" si="48"/>
        <v>0</v>
      </c>
      <c r="X176" s="200">
        <f t="shared" si="48"/>
        <v>0</v>
      </c>
      <c r="Y176" s="72">
        <f t="shared" si="49"/>
        <v>0</v>
      </c>
    </row>
    <row r="177" spans="2:16149" ht="15" customHeight="1" thickBot="1" x14ac:dyDescent="0.25">
      <c r="B177" s="66" t="s">
        <v>29</v>
      </c>
      <c r="C177" s="58">
        <f t="shared" ref="C177:P177" si="50">SUM(C165:C176)</f>
        <v>0</v>
      </c>
      <c r="D177" s="82">
        <f t="shared" si="50"/>
        <v>0</v>
      </c>
      <c r="E177" s="58">
        <f t="shared" si="50"/>
        <v>0</v>
      </c>
      <c r="F177" s="82">
        <f t="shared" si="50"/>
        <v>0</v>
      </c>
      <c r="G177" s="58">
        <f t="shared" si="50"/>
        <v>0</v>
      </c>
      <c r="H177" s="126">
        <f t="shared" si="50"/>
        <v>0</v>
      </c>
      <c r="I177" s="58">
        <f t="shared" si="50"/>
        <v>0</v>
      </c>
      <c r="J177" s="82">
        <f t="shared" si="50"/>
        <v>0</v>
      </c>
      <c r="K177" s="58">
        <f t="shared" si="50"/>
        <v>0</v>
      </c>
      <c r="L177" s="82">
        <f t="shared" si="50"/>
        <v>0</v>
      </c>
      <c r="M177" s="58">
        <f t="shared" si="50"/>
        <v>0</v>
      </c>
      <c r="N177" s="82">
        <f t="shared" si="50"/>
        <v>0</v>
      </c>
      <c r="O177" s="58">
        <f t="shared" si="50"/>
        <v>0</v>
      </c>
      <c r="P177" s="82">
        <f t="shared" si="50"/>
        <v>0</v>
      </c>
      <c r="R177" s="138"/>
      <c r="S177" s="138"/>
      <c r="T177" s="125">
        <f>SUM(T165:T176)</f>
        <v>0</v>
      </c>
      <c r="U177" s="124">
        <f>SUM(U165:U176)</f>
        <v>0</v>
      </c>
      <c r="V177" s="721"/>
      <c r="W177" s="55">
        <f>I177+K177+M177+O177+G177+E177+C177+Q177</f>
        <v>0</v>
      </c>
      <c r="X177" s="56">
        <f>J177+L177+N177+P177+H177+F177+D177</f>
        <v>0</v>
      </c>
      <c r="Y177" s="57">
        <f t="shared" si="49"/>
        <v>0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51">D165</f>
        <v>0</v>
      </c>
      <c r="E178" s="447">
        <f t="shared" si="51"/>
        <v>0</v>
      </c>
      <c r="F178" s="467">
        <f t="shared" si="51"/>
        <v>0</v>
      </c>
      <c r="G178" s="447">
        <f t="shared" si="51"/>
        <v>0</v>
      </c>
      <c r="H178" s="467">
        <f t="shared" si="51"/>
        <v>0</v>
      </c>
      <c r="I178" s="447">
        <f t="shared" si="51"/>
        <v>0</v>
      </c>
      <c r="J178" s="467">
        <f t="shared" si="51"/>
        <v>0</v>
      </c>
      <c r="K178" s="447">
        <f t="shared" si="51"/>
        <v>0</v>
      </c>
      <c r="L178" s="467">
        <f t="shared" si="51"/>
        <v>0</v>
      </c>
      <c r="M178" s="447">
        <f t="shared" si="51"/>
        <v>0</v>
      </c>
      <c r="N178" s="467">
        <f t="shared" si="51"/>
        <v>0</v>
      </c>
      <c r="O178" s="447">
        <f t="shared" si="51"/>
        <v>0</v>
      </c>
      <c r="P178" s="467">
        <f t="shared" si="51"/>
        <v>0</v>
      </c>
      <c r="Q178" s="275"/>
      <c r="R178" s="482"/>
      <c r="S178" s="482"/>
      <c r="T178" s="483">
        <f>T165</f>
        <v>0</v>
      </c>
      <c r="U178" s="476">
        <f>U165</f>
        <v>0</v>
      </c>
      <c r="V178" s="14"/>
      <c r="W178" s="447">
        <f>W165</f>
        <v>0</v>
      </c>
      <c r="X178" s="449">
        <f>X165</f>
        <v>0</v>
      </c>
      <c r="Y178" s="456">
        <f>Y165</f>
        <v>0</v>
      </c>
    </row>
    <row r="179" spans="2:16149" hidden="1" x14ac:dyDescent="0.2">
      <c r="B179" s="443" t="s">
        <v>31</v>
      </c>
      <c r="C179" s="461">
        <f>C166+C178</f>
        <v>0</v>
      </c>
      <c r="D179" s="468">
        <f t="shared" ref="D179:P189" si="52">D166+D178</f>
        <v>0</v>
      </c>
      <c r="E179" s="461">
        <f t="shared" si="52"/>
        <v>0</v>
      </c>
      <c r="F179" s="468">
        <f t="shared" si="52"/>
        <v>0</v>
      </c>
      <c r="G179" s="461">
        <f t="shared" si="52"/>
        <v>0</v>
      </c>
      <c r="H179" s="468">
        <f t="shared" si="52"/>
        <v>0</v>
      </c>
      <c r="I179" s="461">
        <f t="shared" si="52"/>
        <v>0</v>
      </c>
      <c r="J179" s="468">
        <f t="shared" si="52"/>
        <v>0</v>
      </c>
      <c r="K179" s="461">
        <f t="shared" si="52"/>
        <v>0</v>
      </c>
      <c r="L179" s="468">
        <f t="shared" si="52"/>
        <v>0</v>
      </c>
      <c r="M179" s="461">
        <f t="shared" si="52"/>
        <v>0</v>
      </c>
      <c r="N179" s="468">
        <f t="shared" si="52"/>
        <v>0</v>
      </c>
      <c r="O179" s="461">
        <f t="shared" si="52"/>
        <v>0</v>
      </c>
      <c r="P179" s="468">
        <f t="shared" si="52"/>
        <v>0</v>
      </c>
      <c r="Q179" s="275"/>
      <c r="R179" s="482"/>
      <c r="S179" s="482"/>
      <c r="T179" s="484">
        <f t="shared" ref="T179:U189" si="53">T166+T178</f>
        <v>0</v>
      </c>
      <c r="U179" s="477">
        <f t="shared" si="53"/>
        <v>0</v>
      </c>
      <c r="V179" s="14"/>
      <c r="W179" s="461">
        <f t="shared" ref="W179:Y189" si="54">W166+W178</f>
        <v>0</v>
      </c>
      <c r="X179" s="450">
        <f t="shared" si="54"/>
        <v>0</v>
      </c>
      <c r="Y179" s="457">
        <f t="shared" si="54"/>
        <v>0</v>
      </c>
    </row>
    <row r="180" spans="2:16149" s="10" customFormat="1" hidden="1" x14ac:dyDescent="0.2">
      <c r="B180" s="443" t="s">
        <v>58</v>
      </c>
      <c r="C180" s="462">
        <f t="shared" ref="C180:C189" si="55">C167+C179</f>
        <v>0</v>
      </c>
      <c r="D180" s="469">
        <f t="shared" si="52"/>
        <v>0</v>
      </c>
      <c r="E180" s="462">
        <f t="shared" si="52"/>
        <v>0</v>
      </c>
      <c r="F180" s="469">
        <f t="shared" si="52"/>
        <v>0</v>
      </c>
      <c r="G180" s="462">
        <f t="shared" si="52"/>
        <v>0</v>
      </c>
      <c r="H180" s="469">
        <f t="shared" si="52"/>
        <v>0</v>
      </c>
      <c r="I180" s="462">
        <f t="shared" si="52"/>
        <v>0</v>
      </c>
      <c r="J180" s="469">
        <f t="shared" si="52"/>
        <v>0</v>
      </c>
      <c r="K180" s="462">
        <f t="shared" si="52"/>
        <v>0</v>
      </c>
      <c r="L180" s="469">
        <f t="shared" si="52"/>
        <v>0</v>
      </c>
      <c r="M180" s="462">
        <f t="shared" si="52"/>
        <v>0</v>
      </c>
      <c r="N180" s="469">
        <f t="shared" si="52"/>
        <v>0</v>
      </c>
      <c r="O180" s="462">
        <f t="shared" si="52"/>
        <v>0</v>
      </c>
      <c r="P180" s="469">
        <f t="shared" si="52"/>
        <v>0</v>
      </c>
      <c r="Q180" s="275"/>
      <c r="R180" s="482"/>
      <c r="S180" s="482"/>
      <c r="T180" s="485">
        <f t="shared" si="53"/>
        <v>0</v>
      </c>
      <c r="U180" s="478">
        <f t="shared" si="53"/>
        <v>0</v>
      </c>
      <c r="V180" s="14"/>
      <c r="W180" s="462">
        <f t="shared" si="54"/>
        <v>0</v>
      </c>
      <c r="X180" s="452">
        <f t="shared" si="54"/>
        <v>0</v>
      </c>
      <c r="Y180" s="458">
        <f t="shared" si="54"/>
        <v>0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55"/>
        <v>0</v>
      </c>
      <c r="D181" s="468">
        <f t="shared" si="52"/>
        <v>0</v>
      </c>
      <c r="E181" s="461">
        <f t="shared" si="52"/>
        <v>0</v>
      </c>
      <c r="F181" s="468">
        <f t="shared" si="52"/>
        <v>0</v>
      </c>
      <c r="G181" s="461">
        <f t="shared" si="52"/>
        <v>0</v>
      </c>
      <c r="H181" s="468">
        <f t="shared" si="52"/>
        <v>0</v>
      </c>
      <c r="I181" s="461">
        <f t="shared" si="52"/>
        <v>0</v>
      </c>
      <c r="J181" s="468">
        <f t="shared" si="52"/>
        <v>0</v>
      </c>
      <c r="K181" s="461">
        <f t="shared" si="52"/>
        <v>0</v>
      </c>
      <c r="L181" s="468">
        <f t="shared" si="52"/>
        <v>0</v>
      </c>
      <c r="M181" s="461">
        <f t="shared" si="52"/>
        <v>0</v>
      </c>
      <c r="N181" s="468">
        <f t="shared" si="52"/>
        <v>0</v>
      </c>
      <c r="O181" s="461">
        <f t="shared" si="52"/>
        <v>0</v>
      </c>
      <c r="P181" s="468">
        <f t="shared" si="52"/>
        <v>0</v>
      </c>
      <c r="Q181" s="275"/>
      <c r="R181" s="482"/>
      <c r="S181" s="482"/>
      <c r="T181" s="484">
        <f t="shared" si="53"/>
        <v>0</v>
      </c>
      <c r="U181" s="477">
        <f t="shared" si="53"/>
        <v>0</v>
      </c>
      <c r="V181" s="14"/>
      <c r="W181" s="461">
        <f t="shared" si="54"/>
        <v>0</v>
      </c>
      <c r="X181" s="450">
        <f t="shared" si="54"/>
        <v>0</v>
      </c>
      <c r="Y181" s="457">
        <f t="shared" si="54"/>
        <v>0</v>
      </c>
    </row>
    <row r="182" spans="2:16149" hidden="1" x14ac:dyDescent="0.2">
      <c r="B182" s="443" t="s">
        <v>33</v>
      </c>
      <c r="C182" s="461">
        <f t="shared" si="55"/>
        <v>0</v>
      </c>
      <c r="D182" s="468">
        <f t="shared" si="52"/>
        <v>0</v>
      </c>
      <c r="E182" s="461">
        <f t="shared" si="52"/>
        <v>0</v>
      </c>
      <c r="F182" s="468">
        <f t="shared" si="52"/>
        <v>0</v>
      </c>
      <c r="G182" s="461">
        <f t="shared" si="52"/>
        <v>0</v>
      </c>
      <c r="H182" s="468">
        <f t="shared" si="52"/>
        <v>0</v>
      </c>
      <c r="I182" s="461">
        <f t="shared" si="52"/>
        <v>0</v>
      </c>
      <c r="J182" s="468">
        <f t="shared" si="52"/>
        <v>0</v>
      </c>
      <c r="K182" s="461">
        <f t="shared" si="52"/>
        <v>0</v>
      </c>
      <c r="L182" s="468">
        <f t="shared" si="52"/>
        <v>0</v>
      </c>
      <c r="M182" s="461">
        <f t="shared" si="52"/>
        <v>0</v>
      </c>
      <c r="N182" s="468">
        <f t="shared" si="52"/>
        <v>0</v>
      </c>
      <c r="O182" s="461">
        <f t="shared" si="52"/>
        <v>0</v>
      </c>
      <c r="P182" s="468">
        <f t="shared" si="52"/>
        <v>0</v>
      </c>
      <c r="Q182" s="275"/>
      <c r="R182" s="482"/>
      <c r="S182" s="482"/>
      <c r="T182" s="484">
        <f t="shared" si="53"/>
        <v>0</v>
      </c>
      <c r="U182" s="477">
        <f t="shared" si="53"/>
        <v>0</v>
      </c>
      <c r="V182" s="14"/>
      <c r="W182" s="461">
        <f t="shared" si="54"/>
        <v>0</v>
      </c>
      <c r="X182" s="450">
        <f t="shared" si="54"/>
        <v>0</v>
      </c>
      <c r="Y182" s="457">
        <f t="shared" si="54"/>
        <v>0</v>
      </c>
    </row>
    <row r="183" spans="2:16149" hidden="1" x14ac:dyDescent="0.2">
      <c r="B183" s="445" t="s">
        <v>34</v>
      </c>
      <c r="C183" s="461">
        <f t="shared" si="55"/>
        <v>0</v>
      </c>
      <c r="D183" s="468">
        <f t="shared" si="52"/>
        <v>0</v>
      </c>
      <c r="E183" s="461">
        <f t="shared" si="52"/>
        <v>0</v>
      </c>
      <c r="F183" s="468">
        <f t="shared" si="52"/>
        <v>0</v>
      </c>
      <c r="G183" s="461">
        <f t="shared" si="52"/>
        <v>0</v>
      </c>
      <c r="H183" s="468">
        <f t="shared" si="52"/>
        <v>0</v>
      </c>
      <c r="I183" s="461">
        <f t="shared" si="52"/>
        <v>0</v>
      </c>
      <c r="J183" s="468">
        <f t="shared" si="52"/>
        <v>0</v>
      </c>
      <c r="K183" s="461">
        <f t="shared" si="52"/>
        <v>0</v>
      </c>
      <c r="L183" s="468">
        <f t="shared" si="52"/>
        <v>0</v>
      </c>
      <c r="M183" s="461">
        <f t="shared" si="52"/>
        <v>0</v>
      </c>
      <c r="N183" s="468">
        <f t="shared" si="52"/>
        <v>0</v>
      </c>
      <c r="O183" s="461">
        <f t="shared" si="52"/>
        <v>0</v>
      </c>
      <c r="P183" s="468">
        <f t="shared" si="52"/>
        <v>0</v>
      </c>
      <c r="Q183" s="275"/>
      <c r="R183" s="482"/>
      <c r="S183" s="482"/>
      <c r="T183" s="484">
        <f t="shared" si="53"/>
        <v>0</v>
      </c>
      <c r="U183" s="477">
        <f t="shared" si="53"/>
        <v>0</v>
      </c>
      <c r="V183" s="14"/>
      <c r="W183" s="461">
        <f t="shared" si="54"/>
        <v>0</v>
      </c>
      <c r="X183" s="450">
        <f t="shared" si="54"/>
        <v>0</v>
      </c>
      <c r="Y183" s="457">
        <f t="shared" si="54"/>
        <v>0</v>
      </c>
    </row>
    <row r="184" spans="2:16149" hidden="1" x14ac:dyDescent="0.2">
      <c r="B184" s="443" t="s">
        <v>35</v>
      </c>
      <c r="C184" s="463">
        <f t="shared" si="55"/>
        <v>0</v>
      </c>
      <c r="D184" s="470">
        <f t="shared" si="52"/>
        <v>0</v>
      </c>
      <c r="E184" s="463">
        <f t="shared" si="52"/>
        <v>0</v>
      </c>
      <c r="F184" s="470">
        <f t="shared" si="52"/>
        <v>0</v>
      </c>
      <c r="G184" s="463">
        <f t="shared" si="52"/>
        <v>0</v>
      </c>
      <c r="H184" s="470">
        <f t="shared" si="52"/>
        <v>0</v>
      </c>
      <c r="I184" s="463">
        <f t="shared" si="52"/>
        <v>0</v>
      </c>
      <c r="J184" s="470">
        <f t="shared" si="52"/>
        <v>0</v>
      </c>
      <c r="K184" s="463">
        <f t="shared" si="52"/>
        <v>0</v>
      </c>
      <c r="L184" s="470">
        <f t="shared" si="52"/>
        <v>0</v>
      </c>
      <c r="M184" s="463">
        <f t="shared" si="52"/>
        <v>0</v>
      </c>
      <c r="N184" s="470">
        <f t="shared" si="52"/>
        <v>0</v>
      </c>
      <c r="O184" s="463">
        <f t="shared" si="52"/>
        <v>0</v>
      </c>
      <c r="P184" s="470">
        <f t="shared" si="52"/>
        <v>0</v>
      </c>
      <c r="Q184" s="275"/>
      <c r="R184" s="482"/>
      <c r="S184" s="482"/>
      <c r="T184" s="486">
        <f t="shared" si="53"/>
        <v>0</v>
      </c>
      <c r="U184" s="479">
        <f t="shared" si="53"/>
        <v>0</v>
      </c>
      <c r="V184" s="14"/>
      <c r="W184" s="463">
        <f t="shared" si="54"/>
        <v>0</v>
      </c>
      <c r="X184" s="454">
        <f t="shared" si="54"/>
        <v>0</v>
      </c>
      <c r="Y184" s="459">
        <f t="shared" si="54"/>
        <v>0</v>
      </c>
    </row>
    <row r="185" spans="2:16149" hidden="1" x14ac:dyDescent="0.2">
      <c r="B185" s="443" t="s">
        <v>36</v>
      </c>
      <c r="C185" s="461">
        <f t="shared" si="55"/>
        <v>0</v>
      </c>
      <c r="D185" s="468">
        <f t="shared" si="52"/>
        <v>0</v>
      </c>
      <c r="E185" s="461">
        <f t="shared" si="52"/>
        <v>0</v>
      </c>
      <c r="F185" s="468">
        <f t="shared" si="52"/>
        <v>0</v>
      </c>
      <c r="G185" s="461">
        <f t="shared" si="52"/>
        <v>0</v>
      </c>
      <c r="H185" s="468">
        <f t="shared" si="52"/>
        <v>0</v>
      </c>
      <c r="I185" s="461">
        <f t="shared" si="52"/>
        <v>0</v>
      </c>
      <c r="J185" s="468">
        <f t="shared" si="52"/>
        <v>0</v>
      </c>
      <c r="K185" s="461">
        <f t="shared" si="52"/>
        <v>0</v>
      </c>
      <c r="L185" s="468">
        <f t="shared" si="52"/>
        <v>0</v>
      </c>
      <c r="M185" s="461">
        <f t="shared" si="52"/>
        <v>0</v>
      </c>
      <c r="N185" s="468">
        <f t="shared" si="52"/>
        <v>0</v>
      </c>
      <c r="O185" s="461">
        <f t="shared" si="52"/>
        <v>0</v>
      </c>
      <c r="P185" s="468">
        <f t="shared" si="52"/>
        <v>0</v>
      </c>
      <c r="Q185" s="275"/>
      <c r="R185" s="482"/>
      <c r="S185" s="482"/>
      <c r="T185" s="484">
        <f t="shared" si="53"/>
        <v>0</v>
      </c>
      <c r="U185" s="477">
        <f t="shared" si="53"/>
        <v>0</v>
      </c>
      <c r="V185" s="14"/>
      <c r="W185" s="461">
        <f t="shared" si="54"/>
        <v>0</v>
      </c>
      <c r="X185" s="450">
        <f t="shared" si="54"/>
        <v>0</v>
      </c>
      <c r="Y185" s="457">
        <f t="shared" si="54"/>
        <v>0</v>
      </c>
    </row>
    <row r="186" spans="2:16149" hidden="1" x14ac:dyDescent="0.2">
      <c r="B186" s="443" t="s">
        <v>37</v>
      </c>
      <c r="C186" s="462">
        <f t="shared" si="55"/>
        <v>0</v>
      </c>
      <c r="D186" s="469">
        <f t="shared" si="52"/>
        <v>0</v>
      </c>
      <c r="E186" s="462">
        <f t="shared" si="52"/>
        <v>0</v>
      </c>
      <c r="F186" s="469">
        <f t="shared" si="52"/>
        <v>0</v>
      </c>
      <c r="G186" s="462">
        <f t="shared" si="52"/>
        <v>0</v>
      </c>
      <c r="H186" s="469">
        <f t="shared" si="52"/>
        <v>0</v>
      </c>
      <c r="I186" s="462">
        <f t="shared" si="52"/>
        <v>0</v>
      </c>
      <c r="J186" s="469">
        <f t="shared" si="52"/>
        <v>0</v>
      </c>
      <c r="K186" s="462">
        <f t="shared" si="52"/>
        <v>0</v>
      </c>
      <c r="L186" s="469">
        <f t="shared" si="52"/>
        <v>0</v>
      </c>
      <c r="M186" s="462">
        <f t="shared" si="52"/>
        <v>0</v>
      </c>
      <c r="N186" s="469">
        <f t="shared" si="52"/>
        <v>0</v>
      </c>
      <c r="O186" s="462">
        <f t="shared" si="52"/>
        <v>0</v>
      </c>
      <c r="P186" s="469">
        <f t="shared" si="52"/>
        <v>0</v>
      </c>
      <c r="Q186" s="275"/>
      <c r="R186" s="482"/>
      <c r="S186" s="482"/>
      <c r="T186" s="485">
        <f t="shared" si="53"/>
        <v>0</v>
      </c>
      <c r="U186" s="478">
        <f t="shared" si="53"/>
        <v>0</v>
      </c>
      <c r="V186" s="14"/>
      <c r="W186" s="462">
        <f t="shared" si="54"/>
        <v>0</v>
      </c>
      <c r="X186" s="452">
        <f t="shared" si="54"/>
        <v>0</v>
      </c>
      <c r="Y186" s="458">
        <f t="shared" si="54"/>
        <v>0</v>
      </c>
    </row>
    <row r="187" spans="2:16149" hidden="1" x14ac:dyDescent="0.2">
      <c r="B187" s="444" t="s">
        <v>38</v>
      </c>
      <c r="C187" s="461">
        <f t="shared" si="55"/>
        <v>0</v>
      </c>
      <c r="D187" s="468">
        <f t="shared" si="52"/>
        <v>0</v>
      </c>
      <c r="E187" s="461">
        <f t="shared" si="52"/>
        <v>0</v>
      </c>
      <c r="F187" s="468">
        <f t="shared" si="52"/>
        <v>0</v>
      </c>
      <c r="G187" s="461">
        <f t="shared" si="52"/>
        <v>0</v>
      </c>
      <c r="H187" s="468">
        <f t="shared" si="52"/>
        <v>0</v>
      </c>
      <c r="I187" s="461">
        <f t="shared" si="52"/>
        <v>0</v>
      </c>
      <c r="J187" s="468">
        <f t="shared" si="52"/>
        <v>0</v>
      </c>
      <c r="K187" s="461">
        <f t="shared" si="52"/>
        <v>0</v>
      </c>
      <c r="L187" s="468">
        <f t="shared" si="52"/>
        <v>0</v>
      </c>
      <c r="M187" s="461">
        <f t="shared" si="52"/>
        <v>0</v>
      </c>
      <c r="N187" s="468">
        <f t="shared" si="52"/>
        <v>0</v>
      </c>
      <c r="O187" s="461">
        <f t="shared" si="52"/>
        <v>0</v>
      </c>
      <c r="P187" s="468">
        <f t="shared" si="52"/>
        <v>0</v>
      </c>
      <c r="Q187" s="275"/>
      <c r="R187" s="482"/>
      <c r="S187" s="482"/>
      <c r="T187" s="484">
        <f t="shared" si="53"/>
        <v>0</v>
      </c>
      <c r="U187" s="477">
        <f t="shared" si="53"/>
        <v>0</v>
      </c>
      <c r="V187" s="14"/>
      <c r="W187" s="461">
        <f t="shared" si="54"/>
        <v>0</v>
      </c>
      <c r="X187" s="450">
        <f t="shared" si="54"/>
        <v>0</v>
      </c>
      <c r="Y187" s="457">
        <f t="shared" si="54"/>
        <v>0</v>
      </c>
    </row>
    <row r="188" spans="2:16149" hidden="1" x14ac:dyDescent="0.2">
      <c r="B188" s="443" t="s">
        <v>39</v>
      </c>
      <c r="C188" s="461">
        <f t="shared" si="55"/>
        <v>0</v>
      </c>
      <c r="D188" s="468">
        <f t="shared" si="52"/>
        <v>0</v>
      </c>
      <c r="E188" s="461">
        <f t="shared" si="52"/>
        <v>0</v>
      </c>
      <c r="F188" s="468">
        <f t="shared" si="52"/>
        <v>0</v>
      </c>
      <c r="G188" s="461">
        <f t="shared" si="52"/>
        <v>0</v>
      </c>
      <c r="H188" s="468">
        <f t="shared" si="52"/>
        <v>0</v>
      </c>
      <c r="I188" s="461">
        <f t="shared" si="52"/>
        <v>0</v>
      </c>
      <c r="J188" s="468">
        <f t="shared" si="52"/>
        <v>0</v>
      </c>
      <c r="K188" s="461">
        <f t="shared" si="52"/>
        <v>0</v>
      </c>
      <c r="L188" s="468">
        <f t="shared" si="52"/>
        <v>0</v>
      </c>
      <c r="M188" s="461">
        <f t="shared" si="52"/>
        <v>0</v>
      </c>
      <c r="N188" s="468">
        <f t="shared" si="52"/>
        <v>0</v>
      </c>
      <c r="O188" s="461">
        <f t="shared" si="52"/>
        <v>0</v>
      </c>
      <c r="P188" s="468">
        <f t="shared" si="52"/>
        <v>0</v>
      </c>
      <c r="Q188" s="275"/>
      <c r="R188" s="482"/>
      <c r="S188" s="482"/>
      <c r="T188" s="484">
        <f t="shared" si="53"/>
        <v>0</v>
      </c>
      <c r="U188" s="477">
        <f t="shared" si="53"/>
        <v>0</v>
      </c>
      <c r="V188" s="14"/>
      <c r="W188" s="461">
        <f t="shared" si="54"/>
        <v>0</v>
      </c>
      <c r="X188" s="450">
        <f t="shared" si="54"/>
        <v>0</v>
      </c>
      <c r="Y188" s="457">
        <f t="shared" si="54"/>
        <v>0</v>
      </c>
    </row>
    <row r="189" spans="2:16149" ht="13.5" hidden="1" thickBot="1" x14ac:dyDescent="0.25">
      <c r="B189" s="446" t="s">
        <v>40</v>
      </c>
      <c r="C189" s="464">
        <f t="shared" si="55"/>
        <v>0</v>
      </c>
      <c r="D189" s="471">
        <f t="shared" si="52"/>
        <v>0</v>
      </c>
      <c r="E189" s="464">
        <f t="shared" si="52"/>
        <v>0</v>
      </c>
      <c r="F189" s="471">
        <f t="shared" si="52"/>
        <v>0</v>
      </c>
      <c r="G189" s="464">
        <f t="shared" si="52"/>
        <v>0</v>
      </c>
      <c r="H189" s="471">
        <f t="shared" si="52"/>
        <v>0</v>
      </c>
      <c r="I189" s="464">
        <f t="shared" si="52"/>
        <v>0</v>
      </c>
      <c r="J189" s="471">
        <f t="shared" si="52"/>
        <v>0</v>
      </c>
      <c r="K189" s="464">
        <f t="shared" si="52"/>
        <v>0</v>
      </c>
      <c r="L189" s="471">
        <f t="shared" si="52"/>
        <v>0</v>
      </c>
      <c r="M189" s="464">
        <f t="shared" si="52"/>
        <v>0</v>
      </c>
      <c r="N189" s="471">
        <f t="shared" si="52"/>
        <v>0</v>
      </c>
      <c r="O189" s="464">
        <f t="shared" si="52"/>
        <v>0</v>
      </c>
      <c r="P189" s="471">
        <f t="shared" si="52"/>
        <v>0</v>
      </c>
      <c r="Q189" s="275"/>
      <c r="R189" s="482"/>
      <c r="S189" s="482"/>
      <c r="T189" s="487">
        <f t="shared" si="53"/>
        <v>0</v>
      </c>
      <c r="U189" s="481">
        <f t="shared" si="53"/>
        <v>0</v>
      </c>
      <c r="V189" s="14"/>
      <c r="W189" s="464">
        <f t="shared" si="54"/>
        <v>0</v>
      </c>
      <c r="X189" s="465">
        <f t="shared" si="54"/>
        <v>0</v>
      </c>
      <c r="Y189" s="460">
        <f t="shared" si="54"/>
        <v>0</v>
      </c>
    </row>
    <row r="190" spans="2:16149" hidden="1" x14ac:dyDescent="0.2"/>
  </sheetData>
  <mergeCells count="85">
    <mergeCell ref="C163:D163"/>
    <mergeCell ref="E163:F163"/>
    <mergeCell ref="G163:H163"/>
    <mergeCell ref="I163:J163"/>
    <mergeCell ref="K163:L163"/>
    <mergeCell ref="M163:N163"/>
    <mergeCell ref="O103:P103"/>
    <mergeCell ref="Q103:R103"/>
    <mergeCell ref="S103:T103"/>
    <mergeCell ref="W103:Y103"/>
    <mergeCell ref="M133:N133"/>
    <mergeCell ref="O163:P163"/>
    <mergeCell ref="T163:U163"/>
    <mergeCell ref="V163:V164"/>
    <mergeCell ref="W163:Y163"/>
    <mergeCell ref="O133:P133"/>
    <mergeCell ref="Q133:R133"/>
    <mergeCell ref="T133:U133"/>
    <mergeCell ref="W133:Y133"/>
    <mergeCell ref="M103:N103"/>
    <mergeCell ref="C133:D133"/>
    <mergeCell ref="E133:F133"/>
    <mergeCell ref="G133:H133"/>
    <mergeCell ref="I133:J133"/>
    <mergeCell ref="K133:L133"/>
    <mergeCell ref="C103:D103"/>
    <mergeCell ref="E103:F103"/>
    <mergeCell ref="G103:H103"/>
    <mergeCell ref="I103:J103"/>
    <mergeCell ref="K103:L10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V73:V74"/>
    <mergeCell ref="W73:Y73"/>
    <mergeCell ref="T39:V39"/>
    <mergeCell ref="T40:V40"/>
    <mergeCell ref="J41:K41"/>
    <mergeCell ref="T41:V41"/>
    <mergeCell ref="C43:D43"/>
    <mergeCell ref="E43:F43"/>
    <mergeCell ref="G43:H43"/>
    <mergeCell ref="I43:J43"/>
    <mergeCell ref="K43:L43"/>
    <mergeCell ref="M43:N43"/>
    <mergeCell ref="O43:P43"/>
    <mergeCell ref="R43:U43"/>
    <mergeCell ref="T38:V38"/>
    <mergeCell ref="T20:V20"/>
    <mergeCell ref="T24:Y24"/>
    <mergeCell ref="T25:V25"/>
    <mergeCell ref="T26:V26"/>
    <mergeCell ref="T27:V27"/>
    <mergeCell ref="T28:V28"/>
    <mergeCell ref="T29:V29"/>
    <mergeCell ref="T30:V30"/>
    <mergeCell ref="T35:Y35"/>
    <mergeCell ref="T36:V36"/>
    <mergeCell ref="T37:V37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B2:M2"/>
    <mergeCell ref="N2:O2"/>
    <mergeCell ref="C6:E6"/>
    <mergeCell ref="F6:H6"/>
    <mergeCell ref="I6:K6"/>
    <mergeCell ref="L6:N6"/>
    <mergeCell ref="O6:Q6"/>
  </mergeCells>
  <conditionalFormatting sqref="C8:Q21 C165:Y177 C75:Y87 C45:Y57 C135:Y147 C105:Y117">
    <cfRule type="expression" dxfId="33" priority="17">
      <formula>IF(C8=0,1,0)</formula>
    </cfRule>
  </conditionalFormatting>
  <conditionalFormatting sqref="E8:E19 H8:H19 K8:K19 N8:N19 C20:P21 Q8:Q21 Y45:Y57 Y75:Y87 Y105:Y117 Y135:Y147 Y165:Y177 C177:X177 C117:X117 C57:X57 C147:X147 C87:X87">
    <cfRule type="expression" dxfId="32" priority="16">
      <formula>IF(C8=0,1,0)</formula>
    </cfRule>
  </conditionalFormatting>
  <conditionalFormatting sqref="Q58:Q69 V58:V69">
    <cfRule type="expression" dxfId="31" priority="14">
      <formula>IF(Q58=0,1,0)</formula>
    </cfRule>
  </conditionalFormatting>
  <conditionalFormatting sqref="Q58:Q69 V58:V69">
    <cfRule type="expression" dxfId="30" priority="15">
      <formula>IF(Q58=0,1,0)</formula>
    </cfRule>
  </conditionalFormatting>
  <conditionalFormatting sqref="Q178:Q189 V178:V189">
    <cfRule type="expression" dxfId="29" priority="10">
      <formula>IF(Q178=0,1,0)</formula>
    </cfRule>
  </conditionalFormatting>
  <conditionalFormatting sqref="V148:V159">
    <cfRule type="expression" dxfId="28" priority="13">
      <formula>IF(V148=0,1,0)</formula>
    </cfRule>
  </conditionalFormatting>
  <conditionalFormatting sqref="V148:V159">
    <cfRule type="expression" dxfId="27" priority="12">
      <formula>IF(V148=0,1,0)</formula>
    </cfRule>
  </conditionalFormatting>
  <conditionalFormatting sqref="Q178:Q189 V178:V189">
    <cfRule type="expression" dxfId="26" priority="11">
      <formula>IF(Q178=0,1,0)</formula>
    </cfRule>
  </conditionalFormatting>
  <conditionalFormatting sqref="R20">
    <cfRule type="expression" dxfId="25" priority="9">
      <formula>IF(R20=0,1,0)</formula>
    </cfRule>
  </conditionalFormatting>
  <conditionalFormatting sqref="R20">
    <cfRule type="expression" dxfId="24" priority="8">
      <formula>IF(R20=0,1,0)</formula>
    </cfRule>
  </conditionalFormatting>
  <conditionalFormatting sqref="W39:X39 W41:X41 Y36:Y41">
    <cfRule type="expression" dxfId="23" priority="4">
      <formula>IF(W36=0,1,0)</formula>
    </cfRule>
  </conditionalFormatting>
  <conditionalFormatting sqref="W36:Y41">
    <cfRule type="expression" dxfId="22" priority="5">
      <formula>IF(W36=0,1,0)</formula>
    </cfRule>
  </conditionalFormatting>
  <conditionalFormatting sqref="W30:X30 Y26:Y30">
    <cfRule type="expression" dxfId="21" priority="2">
      <formula>IF(W26=0,1,0)</formula>
    </cfRule>
  </conditionalFormatting>
  <conditionalFormatting sqref="W26:Y30">
    <cfRule type="expression" dxfId="20" priority="3">
      <formula>IF(W26=0,1,0)</formula>
    </cfRule>
  </conditionalFormatting>
  <conditionalFormatting sqref="W8:Y12">
    <cfRule type="expression" dxfId="19" priority="7">
      <formula>IF(W8=0,1,0)</formula>
    </cfRule>
  </conditionalFormatting>
  <conditionalFormatting sqref="W12:X12 Y8:Y12 Y16:Y19 Y21">
    <cfRule type="expression" dxfId="18" priority="6">
      <formula>IF(W8=0,1,0)</formula>
    </cfRule>
  </conditionalFormatting>
  <conditionalFormatting sqref="Y20">
    <cfRule type="expression" dxfId="17" priority="1">
      <formula>IF(Y20=0,1,0)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zoomScale="50" zoomScaleNormal="50" zoomScalePageLayoutView="50" workbookViewId="0">
      <pane xSplit="2" topLeftCell="C1" activePane="topRight" state="frozen"/>
      <selection pane="topRight" activeCell="R44" sqref="R44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5" ht="15" customHeight="1" thickBot="1" x14ac:dyDescent="0.25"/>
    <row r="2" spans="2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42825</v>
      </c>
      <c r="O2" s="1178"/>
      <c r="P2" s="101" t="s">
        <v>20</v>
      </c>
      <c r="Q2" s="102" t="s">
        <v>21</v>
      </c>
      <c r="R2" s="490">
        <f>WEEKNUM(N2,2)</f>
        <v>14</v>
      </c>
      <c r="S2" s="211" t="s">
        <v>81</v>
      </c>
      <c r="U2" s="500">
        <f>YEAR(N2)-1</f>
        <v>2016</v>
      </c>
      <c r="V2" s="488" t="s">
        <v>83</v>
      </c>
      <c r="W2" s="489">
        <f>U2+1</f>
        <v>2017</v>
      </c>
    </row>
    <row r="3" spans="2:25" ht="15" customHeight="1" x14ac:dyDescent="0.2"/>
    <row r="4" spans="2:25" ht="15" customHeight="1" x14ac:dyDescent="0.2"/>
    <row r="5" spans="2:25" ht="15" customHeight="1" thickBot="1" x14ac:dyDescent="0.25"/>
    <row r="6" spans="2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2:25" ht="30" customHeight="1" thickBot="1" x14ac:dyDescent="0.25">
      <c r="B7" s="657" t="str">
        <f>T7</f>
        <v>2016  ~  2017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2016  ~  2017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2:25" ht="15" customHeight="1" x14ac:dyDescent="0.2">
      <c r="B8" s="63" t="s">
        <v>30</v>
      </c>
      <c r="C8" s="172">
        <f>W45</f>
        <v>0</v>
      </c>
      <c r="D8" s="173">
        <f t="shared" ref="D8:E20" si="0">X45</f>
        <v>0</v>
      </c>
      <c r="E8" s="68">
        <f t="shared" si="0"/>
        <v>0</v>
      </c>
      <c r="F8" s="180">
        <f>W105</f>
        <v>0</v>
      </c>
      <c r="G8" s="173">
        <f t="shared" ref="G8:H20" si="1">X105</f>
        <v>0</v>
      </c>
      <c r="H8" s="68">
        <f t="shared" si="1"/>
        <v>0</v>
      </c>
      <c r="I8" s="172">
        <f>W135</f>
        <v>0</v>
      </c>
      <c r="J8" s="206">
        <f t="shared" ref="J8:K20" si="2">X135</f>
        <v>0</v>
      </c>
      <c r="K8" s="68">
        <f t="shared" si="2"/>
        <v>0</v>
      </c>
      <c r="L8" s="222">
        <f>W165</f>
        <v>0</v>
      </c>
      <c r="M8" s="223">
        <f t="shared" ref="M8:N20" si="3">X165</f>
        <v>0</v>
      </c>
      <c r="N8" s="68">
        <f t="shared" si="3"/>
        <v>0</v>
      </c>
      <c r="O8" s="172">
        <f t="shared" ref="O8:Q20" si="4">C8+F8+I8+L8</f>
        <v>0</v>
      </c>
      <c r="P8" s="173">
        <f t="shared" si="4"/>
        <v>0</v>
      </c>
      <c r="Q8" s="68">
        <f t="shared" si="4"/>
        <v>0</v>
      </c>
      <c r="R8" s="599"/>
      <c r="T8" s="1156" t="s">
        <v>73</v>
      </c>
      <c r="U8" s="1157"/>
      <c r="V8" s="1158"/>
      <c r="W8" s="189">
        <f>C20</f>
        <v>0</v>
      </c>
      <c r="X8" s="190">
        <f>D20</f>
        <v>0</v>
      </c>
      <c r="Y8" s="104">
        <f>E20</f>
        <v>0</v>
      </c>
    </row>
    <row r="9" spans="2:25" ht="15" customHeight="1" x14ac:dyDescent="0.2">
      <c r="B9" s="63" t="s">
        <v>31</v>
      </c>
      <c r="C9" s="174">
        <f t="shared" ref="C9:C20" si="5">W46</f>
        <v>0</v>
      </c>
      <c r="D9" s="175">
        <f t="shared" si="0"/>
        <v>0</v>
      </c>
      <c r="E9" s="69">
        <f t="shared" si="0"/>
        <v>0</v>
      </c>
      <c r="F9" s="181">
        <f t="shared" ref="F9:F20" si="6">W106</f>
        <v>0</v>
      </c>
      <c r="G9" s="175">
        <f t="shared" si="1"/>
        <v>0</v>
      </c>
      <c r="H9" s="69">
        <f t="shared" si="1"/>
        <v>0</v>
      </c>
      <c r="I9" s="174">
        <f t="shared" ref="I9:I20" si="7">W136</f>
        <v>0</v>
      </c>
      <c r="J9" s="207">
        <f t="shared" si="2"/>
        <v>0</v>
      </c>
      <c r="K9" s="69">
        <f t="shared" si="2"/>
        <v>0</v>
      </c>
      <c r="L9" s="221">
        <f t="shared" ref="L9:L20" si="8">W166</f>
        <v>0</v>
      </c>
      <c r="M9" s="224">
        <f t="shared" si="3"/>
        <v>0</v>
      </c>
      <c r="N9" s="69">
        <f t="shared" si="3"/>
        <v>0</v>
      </c>
      <c r="O9" s="174">
        <f t="shared" si="4"/>
        <v>0</v>
      </c>
      <c r="P9" s="175">
        <f t="shared" si="4"/>
        <v>0</v>
      </c>
      <c r="Q9" s="69">
        <f t="shared" si="4"/>
        <v>0</v>
      </c>
      <c r="R9" s="599"/>
      <c r="T9" s="1133" t="s">
        <v>75</v>
      </c>
      <c r="U9" s="1134"/>
      <c r="V9" s="1135"/>
      <c r="W9" s="191">
        <f>F20</f>
        <v>0</v>
      </c>
      <c r="X9" s="192">
        <f>G20</f>
        <v>0</v>
      </c>
      <c r="Y9" s="105">
        <f>H20</f>
        <v>0</v>
      </c>
    </row>
    <row r="10" spans="2:25" ht="15" customHeight="1" x14ac:dyDescent="0.2">
      <c r="B10" s="63" t="s">
        <v>58</v>
      </c>
      <c r="C10" s="174">
        <f t="shared" si="5"/>
        <v>0</v>
      </c>
      <c r="D10" s="175">
        <f t="shared" si="0"/>
        <v>0</v>
      </c>
      <c r="E10" s="69">
        <f t="shared" si="0"/>
        <v>0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0</v>
      </c>
      <c r="J10" s="207">
        <f t="shared" si="2"/>
        <v>0</v>
      </c>
      <c r="K10" s="69">
        <f t="shared" si="2"/>
        <v>0</v>
      </c>
      <c r="L10" s="221">
        <f t="shared" si="8"/>
        <v>0</v>
      </c>
      <c r="M10" s="224">
        <f t="shared" si="3"/>
        <v>0</v>
      </c>
      <c r="N10" s="69">
        <f t="shared" si="3"/>
        <v>0</v>
      </c>
      <c r="O10" s="174">
        <f t="shared" si="4"/>
        <v>0</v>
      </c>
      <c r="P10" s="175">
        <f t="shared" si="4"/>
        <v>0</v>
      </c>
      <c r="Q10" s="69">
        <f t="shared" si="4"/>
        <v>0</v>
      </c>
      <c r="R10" s="599"/>
      <c r="T10" s="1120" t="s">
        <v>41</v>
      </c>
      <c r="U10" s="1121"/>
      <c r="V10" s="1122"/>
      <c r="W10" s="191">
        <f>I20</f>
        <v>0</v>
      </c>
      <c r="X10" s="192">
        <f>J20</f>
        <v>0</v>
      </c>
      <c r="Y10" s="105">
        <f>K20</f>
        <v>0</v>
      </c>
    </row>
    <row r="11" spans="2:25" ht="15" customHeight="1" thickBot="1" x14ac:dyDescent="0.25">
      <c r="B11" s="64" t="s">
        <v>32</v>
      </c>
      <c r="C11" s="176">
        <f t="shared" si="5"/>
        <v>0</v>
      </c>
      <c r="D11" s="177">
        <f t="shared" si="0"/>
        <v>0</v>
      </c>
      <c r="E11" s="70">
        <f t="shared" si="0"/>
        <v>0</v>
      </c>
      <c r="F11" s="182">
        <f t="shared" si="6"/>
        <v>0</v>
      </c>
      <c r="G11" s="177">
        <f t="shared" si="1"/>
        <v>0</v>
      </c>
      <c r="H11" s="70">
        <f t="shared" si="1"/>
        <v>0</v>
      </c>
      <c r="I11" s="176">
        <f t="shared" si="7"/>
        <v>0</v>
      </c>
      <c r="J11" s="208">
        <f t="shared" si="2"/>
        <v>0</v>
      </c>
      <c r="K11" s="70">
        <f t="shared" si="2"/>
        <v>0</v>
      </c>
      <c r="L11" s="220">
        <f t="shared" si="8"/>
        <v>0</v>
      </c>
      <c r="M11" s="225">
        <f t="shared" si="3"/>
        <v>0</v>
      </c>
      <c r="N11" s="70">
        <f t="shared" si="3"/>
        <v>0</v>
      </c>
      <c r="O11" s="176">
        <f t="shared" si="4"/>
        <v>0</v>
      </c>
      <c r="P11" s="177">
        <f t="shared" si="4"/>
        <v>0</v>
      </c>
      <c r="Q11" s="70">
        <f t="shared" si="4"/>
        <v>0</v>
      </c>
      <c r="R11" s="600"/>
      <c r="T11" s="1123" t="s">
        <v>68</v>
      </c>
      <c r="U11" s="1124"/>
      <c r="V11" s="1125"/>
      <c r="W11" s="193">
        <f>L20</f>
        <v>0</v>
      </c>
      <c r="X11" s="194">
        <f>M20</f>
        <v>0</v>
      </c>
      <c r="Y11" s="106">
        <f>N20</f>
        <v>0</v>
      </c>
    </row>
    <row r="12" spans="2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0</v>
      </c>
      <c r="G12" s="175">
        <f t="shared" si="1"/>
        <v>0</v>
      </c>
      <c r="H12" s="69">
        <f t="shared" si="1"/>
        <v>0</v>
      </c>
      <c r="I12" s="174">
        <f t="shared" si="7"/>
        <v>0</v>
      </c>
      <c r="J12" s="207">
        <f t="shared" si="2"/>
        <v>0</v>
      </c>
      <c r="K12" s="69">
        <f t="shared" si="2"/>
        <v>0</v>
      </c>
      <c r="L12" s="221">
        <f t="shared" si="8"/>
        <v>0</v>
      </c>
      <c r="M12" s="224">
        <f t="shared" si="3"/>
        <v>0</v>
      </c>
      <c r="N12" s="69">
        <f t="shared" si="3"/>
        <v>0</v>
      </c>
      <c r="O12" s="174">
        <f t="shared" si="4"/>
        <v>0</v>
      </c>
      <c r="P12" s="175">
        <f t="shared" si="4"/>
        <v>0</v>
      </c>
      <c r="Q12" s="69">
        <f t="shared" si="4"/>
        <v>0</v>
      </c>
      <c r="R12" s="599"/>
      <c r="T12" s="1150" t="s">
        <v>78</v>
      </c>
      <c r="U12" s="1151"/>
      <c r="V12" s="1152"/>
      <c r="W12" s="107">
        <f>SUM(W8:W11)</f>
        <v>0</v>
      </c>
      <c r="X12" s="103">
        <f>SUM(X8:X11)</f>
        <v>0</v>
      </c>
      <c r="Y12" s="123">
        <f>SUM(Y8:Y11)</f>
        <v>0</v>
      </c>
    </row>
    <row r="13" spans="2:25" ht="15" customHeight="1" thickBot="1" x14ac:dyDescent="0.25">
      <c r="B13" s="65" t="s">
        <v>34</v>
      </c>
      <c r="C13" s="178">
        <f t="shared" si="5"/>
        <v>0</v>
      </c>
      <c r="D13" s="179">
        <f t="shared" si="0"/>
        <v>0</v>
      </c>
      <c r="E13" s="71">
        <f t="shared" si="0"/>
        <v>0</v>
      </c>
      <c r="F13" s="183">
        <f t="shared" si="6"/>
        <v>0</v>
      </c>
      <c r="G13" s="179">
        <f t="shared" si="1"/>
        <v>0</v>
      </c>
      <c r="H13" s="71">
        <f t="shared" si="1"/>
        <v>0</v>
      </c>
      <c r="I13" s="178">
        <f t="shared" si="7"/>
        <v>0</v>
      </c>
      <c r="J13" s="209">
        <f t="shared" si="2"/>
        <v>0</v>
      </c>
      <c r="K13" s="71">
        <f t="shared" si="2"/>
        <v>0</v>
      </c>
      <c r="L13" s="226">
        <f t="shared" si="8"/>
        <v>0</v>
      </c>
      <c r="M13" s="227">
        <f t="shared" si="3"/>
        <v>0</v>
      </c>
      <c r="N13" s="71">
        <f t="shared" si="3"/>
        <v>0</v>
      </c>
      <c r="O13" s="178">
        <f t="shared" si="4"/>
        <v>0</v>
      </c>
      <c r="P13" s="179">
        <f t="shared" si="4"/>
        <v>0</v>
      </c>
      <c r="Q13" s="71">
        <f t="shared" si="4"/>
        <v>0</v>
      </c>
      <c r="R13" s="601"/>
      <c r="U13" s="1"/>
      <c r="V13" s="1"/>
    </row>
    <row r="14" spans="2:25" ht="15" customHeight="1" x14ac:dyDescent="0.2">
      <c r="B14" s="63" t="s">
        <v>35</v>
      </c>
      <c r="C14" s="174">
        <f t="shared" si="5"/>
        <v>0</v>
      </c>
      <c r="D14" s="175">
        <f t="shared" si="0"/>
        <v>0</v>
      </c>
      <c r="E14" s="69">
        <f t="shared" si="0"/>
        <v>0</v>
      </c>
      <c r="F14" s="181">
        <f t="shared" si="6"/>
        <v>0</v>
      </c>
      <c r="G14" s="175">
        <f t="shared" si="1"/>
        <v>0</v>
      </c>
      <c r="H14" s="69">
        <f t="shared" si="1"/>
        <v>0</v>
      </c>
      <c r="I14" s="174">
        <f t="shared" si="7"/>
        <v>0</v>
      </c>
      <c r="J14" s="207">
        <f t="shared" si="2"/>
        <v>0</v>
      </c>
      <c r="K14" s="69">
        <f t="shared" si="2"/>
        <v>0</v>
      </c>
      <c r="L14" s="221">
        <f t="shared" si="8"/>
        <v>0</v>
      </c>
      <c r="M14" s="224">
        <f t="shared" si="3"/>
        <v>0</v>
      </c>
      <c r="N14" s="69">
        <f t="shared" si="3"/>
        <v>0</v>
      </c>
      <c r="O14" s="174">
        <f t="shared" si="4"/>
        <v>0</v>
      </c>
      <c r="P14" s="175">
        <f t="shared" si="4"/>
        <v>0</v>
      </c>
      <c r="Q14" s="69">
        <f t="shared" si="4"/>
        <v>0</v>
      </c>
      <c r="R14" s="600"/>
      <c r="T14" s="1166" t="s">
        <v>79</v>
      </c>
      <c r="U14" s="1167"/>
      <c r="V14" s="1167"/>
      <c r="W14" s="1167"/>
      <c r="X14" s="1167"/>
      <c r="Y14" s="1168"/>
    </row>
    <row r="15" spans="2:25" ht="15" customHeight="1" thickBot="1" x14ac:dyDescent="0.25">
      <c r="B15" s="63" t="s">
        <v>36</v>
      </c>
      <c r="C15" s="174">
        <f t="shared" si="5"/>
        <v>0</v>
      </c>
      <c r="D15" s="175">
        <f t="shared" si="0"/>
        <v>0</v>
      </c>
      <c r="E15" s="69">
        <f t="shared" si="0"/>
        <v>0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0</v>
      </c>
      <c r="J15" s="207">
        <f t="shared" si="2"/>
        <v>0</v>
      </c>
      <c r="K15" s="69">
        <f t="shared" si="2"/>
        <v>0</v>
      </c>
      <c r="L15" s="221">
        <f t="shared" si="8"/>
        <v>0</v>
      </c>
      <c r="M15" s="224">
        <f t="shared" si="3"/>
        <v>0</v>
      </c>
      <c r="N15" s="69">
        <f t="shared" si="3"/>
        <v>0</v>
      </c>
      <c r="O15" s="174">
        <f t="shared" si="4"/>
        <v>0</v>
      </c>
      <c r="P15" s="175">
        <f t="shared" si="4"/>
        <v>0</v>
      </c>
      <c r="Q15" s="69">
        <f t="shared" si="4"/>
        <v>0</v>
      </c>
      <c r="R15" s="599"/>
      <c r="T15" s="1169"/>
      <c r="U15" s="1170"/>
      <c r="V15" s="1170"/>
      <c r="W15" s="1170"/>
      <c r="X15" s="1170"/>
      <c r="Y15" s="1171"/>
    </row>
    <row r="16" spans="2:25" ht="15" customHeight="1" x14ac:dyDescent="0.2">
      <c r="B16" s="63" t="s">
        <v>37</v>
      </c>
      <c r="C16" s="174">
        <f t="shared" si="5"/>
        <v>0</v>
      </c>
      <c r="D16" s="175">
        <f t="shared" si="0"/>
        <v>0</v>
      </c>
      <c r="E16" s="69">
        <f t="shared" si="0"/>
        <v>0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0</v>
      </c>
      <c r="K16" s="69">
        <f t="shared" si="2"/>
        <v>0</v>
      </c>
      <c r="L16" s="221">
        <f t="shared" si="8"/>
        <v>0</v>
      </c>
      <c r="M16" s="224">
        <f t="shared" si="3"/>
        <v>0</v>
      </c>
      <c r="N16" s="69">
        <f t="shared" si="3"/>
        <v>0</v>
      </c>
      <c r="O16" s="178">
        <f t="shared" si="4"/>
        <v>0</v>
      </c>
      <c r="P16" s="179">
        <f t="shared" si="4"/>
        <v>0</v>
      </c>
      <c r="Q16" s="71">
        <f t="shared" si="4"/>
        <v>0</v>
      </c>
      <c r="R16" s="601"/>
      <c r="T16" s="1172" t="str">
        <f>CONCATENATE($U$2-1,"  ",$V$2,"  ",$W$2-1)</f>
        <v>2015  ~  2016</v>
      </c>
      <c r="U16" s="1173"/>
      <c r="V16" s="1173"/>
      <c r="W16" s="498"/>
      <c r="X16" s="499"/>
      <c r="Y16" s="214">
        <f>SUM(W16:X16)</f>
        <v>0</v>
      </c>
    </row>
    <row r="17" spans="2:25" ht="15" customHeight="1" x14ac:dyDescent="0.2">
      <c r="B17" s="64" t="s">
        <v>38</v>
      </c>
      <c r="C17" s="176">
        <f t="shared" si="5"/>
        <v>0</v>
      </c>
      <c r="D17" s="177">
        <f t="shared" si="0"/>
        <v>0</v>
      </c>
      <c r="E17" s="70">
        <f t="shared" si="0"/>
        <v>0</v>
      </c>
      <c r="F17" s="182">
        <f t="shared" si="6"/>
        <v>0</v>
      </c>
      <c r="G17" s="177">
        <f t="shared" si="1"/>
        <v>0</v>
      </c>
      <c r="H17" s="70">
        <f t="shared" si="1"/>
        <v>0</v>
      </c>
      <c r="I17" s="176">
        <f t="shared" si="7"/>
        <v>0</v>
      </c>
      <c r="J17" s="208">
        <f t="shared" si="2"/>
        <v>0</v>
      </c>
      <c r="K17" s="70">
        <f t="shared" si="2"/>
        <v>0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0</v>
      </c>
      <c r="P17" s="175">
        <f t="shared" si="4"/>
        <v>0</v>
      </c>
      <c r="Q17" s="69">
        <f t="shared" si="4"/>
        <v>0</v>
      </c>
      <c r="R17" s="599"/>
      <c r="T17" s="1174" t="str">
        <f>CONCATENATE($U$2-2,"  ",$V$2,"  ",$W$2-2)</f>
        <v>2014  ~  2015</v>
      </c>
      <c r="U17" s="1175"/>
      <c r="V17" s="1175"/>
      <c r="W17" s="494"/>
      <c r="X17" s="495"/>
      <c r="Y17" s="212">
        <f>SUM(W17:X17)</f>
        <v>0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0</v>
      </c>
      <c r="G18" s="175">
        <f t="shared" si="1"/>
        <v>0</v>
      </c>
      <c r="H18" s="69">
        <f t="shared" si="1"/>
        <v>0</v>
      </c>
      <c r="I18" s="174">
        <f t="shared" si="7"/>
        <v>0</v>
      </c>
      <c r="J18" s="207">
        <f t="shared" si="2"/>
        <v>0</v>
      </c>
      <c r="K18" s="69">
        <f t="shared" si="2"/>
        <v>0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0</v>
      </c>
      <c r="P18" s="175">
        <f t="shared" si="4"/>
        <v>0</v>
      </c>
      <c r="Q18" s="69">
        <f t="shared" si="4"/>
        <v>0</v>
      </c>
      <c r="R18" s="599"/>
      <c r="T18" s="1174" t="str">
        <f>CONCATENATE($U$2-3,"  ",$V$2,"  ",$W$2-3)</f>
        <v>2013  ~  2014</v>
      </c>
      <c r="U18" s="1175"/>
      <c r="V18" s="1175"/>
      <c r="W18" s="494"/>
      <c r="X18" s="495"/>
      <c r="Y18" s="212">
        <f>SUM(W18:X18)</f>
        <v>0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0</v>
      </c>
      <c r="E19" s="69">
        <f t="shared" si="0"/>
        <v>0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0</v>
      </c>
      <c r="K19" s="69">
        <f t="shared" si="2"/>
        <v>0</v>
      </c>
      <c r="L19" s="221">
        <f t="shared" si="8"/>
        <v>0</v>
      </c>
      <c r="M19" s="224">
        <f t="shared" si="3"/>
        <v>0</v>
      </c>
      <c r="N19" s="69">
        <f t="shared" si="3"/>
        <v>0</v>
      </c>
      <c r="O19" s="174">
        <f t="shared" si="4"/>
        <v>0</v>
      </c>
      <c r="P19" s="175">
        <f t="shared" si="4"/>
        <v>0</v>
      </c>
      <c r="Q19" s="69">
        <f t="shared" si="4"/>
        <v>0</v>
      </c>
      <c r="R19" s="599"/>
      <c r="T19" s="1159" t="str">
        <f>CONCATENATE($U$2-4,"  ",$V$2,"  ",$W$2-4)</f>
        <v>2012  ~  2013</v>
      </c>
      <c r="U19" s="1160"/>
      <c r="V19" s="1160"/>
      <c r="W19" s="496"/>
      <c r="X19" s="497"/>
      <c r="Y19" s="213">
        <f>SUM(W19:X19)</f>
        <v>0</v>
      </c>
    </row>
    <row r="20" spans="2:25" ht="15" customHeight="1" thickBot="1" x14ac:dyDescent="0.25">
      <c r="B20" s="78" t="s">
        <v>29</v>
      </c>
      <c r="C20" s="55">
        <f t="shared" si="5"/>
        <v>0</v>
      </c>
      <c r="D20" s="61">
        <f t="shared" si="0"/>
        <v>0</v>
      </c>
      <c r="E20" s="57">
        <f t="shared" si="0"/>
        <v>0</v>
      </c>
      <c r="F20" s="79">
        <f t="shared" si="6"/>
        <v>0</v>
      </c>
      <c r="G20" s="61">
        <f t="shared" si="1"/>
        <v>0</v>
      </c>
      <c r="H20" s="57">
        <f t="shared" si="1"/>
        <v>0</v>
      </c>
      <c r="I20" s="79">
        <f t="shared" si="7"/>
        <v>0</v>
      </c>
      <c r="J20" s="61">
        <f t="shared" si="2"/>
        <v>0</v>
      </c>
      <c r="K20" s="57">
        <f t="shared" si="2"/>
        <v>0</v>
      </c>
      <c r="L20" s="79">
        <f t="shared" si="8"/>
        <v>0</v>
      </c>
      <c r="M20" s="61">
        <f t="shared" si="3"/>
        <v>0</v>
      </c>
      <c r="N20" s="57">
        <f t="shared" si="3"/>
        <v>0</v>
      </c>
      <c r="O20" s="55">
        <f t="shared" si="4"/>
        <v>0</v>
      </c>
      <c r="P20" s="61">
        <f t="shared" si="4"/>
        <v>0</v>
      </c>
      <c r="Q20" s="122">
        <f t="shared" si="4"/>
        <v>0</v>
      </c>
      <c r="R20" s="647">
        <f>SUM(R8:R19)</f>
        <v>0</v>
      </c>
      <c r="T20" s="1136" t="s">
        <v>84</v>
      </c>
      <c r="U20" s="1137"/>
      <c r="V20" s="1210"/>
      <c r="W20" s="491"/>
      <c r="X20" s="492"/>
      <c r="Y20" s="493">
        <f>SUM(W20:X20)</f>
        <v>0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447">
        <f>C8</f>
        <v>0</v>
      </c>
      <c r="D22" s="449">
        <f t="shared" ref="D22:R22" si="9">D8</f>
        <v>0</v>
      </c>
      <c r="E22" s="456">
        <f t="shared" si="9"/>
        <v>0</v>
      </c>
      <c r="F22" s="455">
        <f t="shared" si="9"/>
        <v>0</v>
      </c>
      <c r="G22" s="449">
        <f t="shared" si="9"/>
        <v>0</v>
      </c>
      <c r="H22" s="456">
        <f t="shared" si="9"/>
        <v>0</v>
      </c>
      <c r="I22" s="455">
        <f t="shared" si="9"/>
        <v>0</v>
      </c>
      <c r="J22" s="449">
        <f t="shared" si="9"/>
        <v>0</v>
      </c>
      <c r="K22" s="456">
        <f t="shared" si="9"/>
        <v>0</v>
      </c>
      <c r="L22" s="455">
        <f t="shared" si="9"/>
        <v>0</v>
      </c>
      <c r="M22" s="449">
        <f t="shared" si="9"/>
        <v>0</v>
      </c>
      <c r="N22" s="456">
        <f t="shared" si="9"/>
        <v>0</v>
      </c>
      <c r="O22" s="455">
        <f t="shared" si="9"/>
        <v>0</v>
      </c>
      <c r="P22" s="449">
        <f t="shared" si="9"/>
        <v>0</v>
      </c>
      <c r="Q22" s="456">
        <f t="shared" si="9"/>
        <v>0</v>
      </c>
      <c r="R22" s="691">
        <f t="shared" si="9"/>
        <v>0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461">
        <f t="shared" ref="C23:R33" si="10">C9+C22</f>
        <v>0</v>
      </c>
      <c r="D23" s="450">
        <f t="shared" si="10"/>
        <v>0</v>
      </c>
      <c r="E23" s="457">
        <f t="shared" si="10"/>
        <v>0</v>
      </c>
      <c r="F23" s="448">
        <f t="shared" si="10"/>
        <v>0</v>
      </c>
      <c r="G23" s="450">
        <f t="shared" si="10"/>
        <v>0</v>
      </c>
      <c r="H23" s="457">
        <f t="shared" si="10"/>
        <v>0</v>
      </c>
      <c r="I23" s="448">
        <f t="shared" si="10"/>
        <v>0</v>
      </c>
      <c r="J23" s="450">
        <f t="shared" si="10"/>
        <v>0</v>
      </c>
      <c r="K23" s="457">
        <f t="shared" si="10"/>
        <v>0</v>
      </c>
      <c r="L23" s="448">
        <f t="shared" si="10"/>
        <v>0</v>
      </c>
      <c r="M23" s="450">
        <f t="shared" si="10"/>
        <v>0</v>
      </c>
      <c r="N23" s="457">
        <f t="shared" si="10"/>
        <v>0</v>
      </c>
      <c r="O23" s="448">
        <f t="shared" si="10"/>
        <v>0</v>
      </c>
      <c r="P23" s="450">
        <f t="shared" si="10"/>
        <v>0</v>
      </c>
      <c r="Q23" s="457">
        <f t="shared" si="10"/>
        <v>0</v>
      </c>
      <c r="R23" s="692">
        <f t="shared" si="10"/>
        <v>0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462">
        <f t="shared" si="10"/>
        <v>0</v>
      </c>
      <c r="D24" s="452">
        <f t="shared" si="10"/>
        <v>0</v>
      </c>
      <c r="E24" s="595">
        <f t="shared" si="10"/>
        <v>0</v>
      </c>
      <c r="F24" s="451">
        <f t="shared" si="10"/>
        <v>0</v>
      </c>
      <c r="G24" s="452">
        <f t="shared" si="10"/>
        <v>0</v>
      </c>
      <c r="H24" s="595">
        <f t="shared" si="10"/>
        <v>0</v>
      </c>
      <c r="I24" s="451">
        <f t="shared" si="10"/>
        <v>0</v>
      </c>
      <c r="J24" s="452">
        <f t="shared" si="10"/>
        <v>0</v>
      </c>
      <c r="K24" s="595">
        <f t="shared" si="10"/>
        <v>0</v>
      </c>
      <c r="L24" s="451">
        <f t="shared" si="10"/>
        <v>0</v>
      </c>
      <c r="M24" s="452">
        <f t="shared" si="10"/>
        <v>0</v>
      </c>
      <c r="N24" s="595">
        <f t="shared" si="10"/>
        <v>0</v>
      </c>
      <c r="O24" s="451">
        <f t="shared" si="10"/>
        <v>0</v>
      </c>
      <c r="P24" s="452">
        <f t="shared" si="10"/>
        <v>0</v>
      </c>
      <c r="Q24" s="595">
        <f t="shared" si="10"/>
        <v>0</v>
      </c>
      <c r="R24" s="689">
        <f t="shared" si="10"/>
        <v>0</v>
      </c>
      <c r="S24" s="482"/>
      <c r="T24" s="1161" t="s">
        <v>103</v>
      </c>
      <c r="U24" s="1162"/>
      <c r="V24" s="1162"/>
      <c r="W24" s="1139"/>
      <c r="X24" s="1139"/>
      <c r="Y24" s="1140"/>
    </row>
    <row r="25" spans="2:25" ht="15" customHeight="1" thickBot="1" x14ac:dyDescent="0.25">
      <c r="B25" s="444" t="s">
        <v>32</v>
      </c>
      <c r="C25" s="461">
        <f t="shared" si="10"/>
        <v>0</v>
      </c>
      <c r="D25" s="450">
        <f t="shared" si="10"/>
        <v>0</v>
      </c>
      <c r="E25" s="457">
        <f t="shared" si="10"/>
        <v>0</v>
      </c>
      <c r="F25" s="448">
        <f t="shared" si="10"/>
        <v>0</v>
      </c>
      <c r="G25" s="450">
        <f t="shared" si="10"/>
        <v>0</v>
      </c>
      <c r="H25" s="457">
        <f t="shared" si="10"/>
        <v>0</v>
      </c>
      <c r="I25" s="448">
        <f t="shared" si="10"/>
        <v>0</v>
      </c>
      <c r="J25" s="450">
        <f t="shared" si="10"/>
        <v>0</v>
      </c>
      <c r="K25" s="457">
        <f t="shared" si="10"/>
        <v>0</v>
      </c>
      <c r="L25" s="448">
        <f t="shared" si="10"/>
        <v>0</v>
      </c>
      <c r="M25" s="450">
        <f t="shared" si="10"/>
        <v>0</v>
      </c>
      <c r="N25" s="457">
        <f t="shared" si="10"/>
        <v>0</v>
      </c>
      <c r="O25" s="448">
        <f t="shared" si="10"/>
        <v>0</v>
      </c>
      <c r="P25" s="450">
        <f t="shared" si="10"/>
        <v>0</v>
      </c>
      <c r="Q25" s="457">
        <f t="shared" si="10"/>
        <v>0</v>
      </c>
      <c r="R25" s="692">
        <f t="shared" si="10"/>
        <v>0</v>
      </c>
      <c r="S25" s="482"/>
      <c r="T25" s="1141">
        <f>N2</f>
        <v>42825</v>
      </c>
      <c r="U25" s="1154"/>
      <c r="V25" s="1155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461">
        <f t="shared" si="10"/>
        <v>0</v>
      </c>
      <c r="D26" s="450">
        <f t="shared" si="10"/>
        <v>0</v>
      </c>
      <c r="E26" s="457">
        <f t="shared" si="10"/>
        <v>0</v>
      </c>
      <c r="F26" s="448">
        <f t="shared" si="10"/>
        <v>0</v>
      </c>
      <c r="G26" s="450">
        <f t="shared" si="10"/>
        <v>0</v>
      </c>
      <c r="H26" s="457">
        <f t="shared" si="10"/>
        <v>0</v>
      </c>
      <c r="I26" s="448">
        <f t="shared" si="10"/>
        <v>0</v>
      </c>
      <c r="J26" s="450">
        <f t="shared" si="10"/>
        <v>0</v>
      </c>
      <c r="K26" s="457">
        <f t="shared" si="10"/>
        <v>0</v>
      </c>
      <c r="L26" s="448">
        <f t="shared" si="10"/>
        <v>0</v>
      </c>
      <c r="M26" s="450">
        <f t="shared" si="10"/>
        <v>0</v>
      </c>
      <c r="N26" s="457">
        <f t="shared" si="10"/>
        <v>0</v>
      </c>
      <c r="O26" s="448">
        <f t="shared" si="10"/>
        <v>0</v>
      </c>
      <c r="P26" s="450">
        <f t="shared" si="10"/>
        <v>0</v>
      </c>
      <c r="Q26" s="457">
        <f t="shared" si="10"/>
        <v>0</v>
      </c>
      <c r="R26" s="692">
        <f t="shared" si="10"/>
        <v>0</v>
      </c>
      <c r="S26" s="482"/>
      <c r="T26" s="1156" t="s">
        <v>73</v>
      </c>
      <c r="U26" s="1157"/>
      <c r="V26" s="1158"/>
      <c r="W26" s="189">
        <f>C33-C30</f>
        <v>0</v>
      </c>
      <c r="X26" s="190">
        <f>D33-D30</f>
        <v>0</v>
      </c>
      <c r="Y26" s="104">
        <f>E33-E30</f>
        <v>0</v>
      </c>
    </row>
    <row r="27" spans="2:25" ht="15" customHeight="1" x14ac:dyDescent="0.2">
      <c r="B27" s="445" t="s">
        <v>94</v>
      </c>
      <c r="C27" s="461">
        <f t="shared" si="10"/>
        <v>0</v>
      </c>
      <c r="D27" s="450">
        <f t="shared" si="10"/>
        <v>0</v>
      </c>
      <c r="E27" s="596">
        <f t="shared" si="10"/>
        <v>0</v>
      </c>
      <c r="F27" s="448">
        <f t="shared" si="10"/>
        <v>0</v>
      </c>
      <c r="G27" s="450">
        <f t="shared" si="10"/>
        <v>0</v>
      </c>
      <c r="H27" s="596">
        <f t="shared" si="10"/>
        <v>0</v>
      </c>
      <c r="I27" s="448">
        <f t="shared" si="10"/>
        <v>0</v>
      </c>
      <c r="J27" s="450">
        <f t="shared" si="10"/>
        <v>0</v>
      </c>
      <c r="K27" s="596">
        <f t="shared" si="10"/>
        <v>0</v>
      </c>
      <c r="L27" s="448">
        <f t="shared" si="10"/>
        <v>0</v>
      </c>
      <c r="M27" s="450">
        <f t="shared" si="10"/>
        <v>0</v>
      </c>
      <c r="N27" s="596">
        <f t="shared" si="10"/>
        <v>0</v>
      </c>
      <c r="O27" s="448">
        <f t="shared" si="10"/>
        <v>0</v>
      </c>
      <c r="P27" s="450">
        <f t="shared" si="10"/>
        <v>0</v>
      </c>
      <c r="Q27" s="596">
        <f t="shared" si="10"/>
        <v>0</v>
      </c>
      <c r="R27" s="688">
        <f t="shared" si="10"/>
        <v>0</v>
      </c>
      <c r="S27" s="482"/>
      <c r="T27" s="1133" t="s">
        <v>75</v>
      </c>
      <c r="U27" s="1134"/>
      <c r="V27" s="1135"/>
      <c r="W27" s="191">
        <f>F33-F30</f>
        <v>0</v>
      </c>
      <c r="X27" s="192">
        <f>G33-G30</f>
        <v>0</v>
      </c>
      <c r="Y27" s="105">
        <f>H33-H30</f>
        <v>0</v>
      </c>
    </row>
    <row r="28" spans="2:25" ht="15" customHeight="1" x14ac:dyDescent="0.2">
      <c r="B28" s="443" t="s">
        <v>35</v>
      </c>
      <c r="C28" s="463">
        <f t="shared" si="10"/>
        <v>0</v>
      </c>
      <c r="D28" s="454">
        <f t="shared" si="10"/>
        <v>0</v>
      </c>
      <c r="E28" s="459">
        <f t="shared" si="10"/>
        <v>0</v>
      </c>
      <c r="F28" s="453">
        <f t="shared" si="10"/>
        <v>0</v>
      </c>
      <c r="G28" s="454">
        <f t="shared" si="10"/>
        <v>0</v>
      </c>
      <c r="H28" s="459">
        <f t="shared" si="10"/>
        <v>0</v>
      </c>
      <c r="I28" s="453">
        <f t="shared" si="10"/>
        <v>0</v>
      </c>
      <c r="J28" s="454">
        <f t="shared" si="10"/>
        <v>0</v>
      </c>
      <c r="K28" s="459">
        <f t="shared" si="10"/>
        <v>0</v>
      </c>
      <c r="L28" s="453">
        <f t="shared" si="10"/>
        <v>0</v>
      </c>
      <c r="M28" s="454">
        <f t="shared" si="10"/>
        <v>0</v>
      </c>
      <c r="N28" s="459">
        <f t="shared" si="10"/>
        <v>0</v>
      </c>
      <c r="O28" s="453">
        <f t="shared" si="10"/>
        <v>0</v>
      </c>
      <c r="P28" s="454">
        <f t="shared" si="10"/>
        <v>0</v>
      </c>
      <c r="Q28" s="459">
        <f t="shared" si="10"/>
        <v>0</v>
      </c>
      <c r="R28" s="693">
        <f t="shared" si="10"/>
        <v>0</v>
      </c>
      <c r="S28" s="482"/>
      <c r="T28" s="1120" t="s">
        <v>41</v>
      </c>
      <c r="U28" s="1121"/>
      <c r="V28" s="1122"/>
      <c r="W28" s="191">
        <f>I33-I30</f>
        <v>0</v>
      </c>
      <c r="X28" s="192">
        <f>J33-J30</f>
        <v>0</v>
      </c>
      <c r="Y28" s="105">
        <f>K33-K30</f>
        <v>0</v>
      </c>
    </row>
    <row r="29" spans="2:25" ht="15" customHeight="1" thickBot="1" x14ac:dyDescent="0.25">
      <c r="B29" s="443" t="s">
        <v>36</v>
      </c>
      <c r="C29" s="461">
        <f t="shared" si="10"/>
        <v>0</v>
      </c>
      <c r="D29" s="450">
        <f t="shared" si="10"/>
        <v>0</v>
      </c>
      <c r="E29" s="457">
        <f t="shared" si="10"/>
        <v>0</v>
      </c>
      <c r="F29" s="448">
        <f t="shared" si="10"/>
        <v>0</v>
      </c>
      <c r="G29" s="450">
        <f t="shared" si="10"/>
        <v>0</v>
      </c>
      <c r="H29" s="457">
        <f t="shared" si="10"/>
        <v>0</v>
      </c>
      <c r="I29" s="448">
        <f t="shared" si="10"/>
        <v>0</v>
      </c>
      <c r="J29" s="450">
        <f t="shared" si="10"/>
        <v>0</v>
      </c>
      <c r="K29" s="457">
        <f t="shared" si="10"/>
        <v>0</v>
      </c>
      <c r="L29" s="448">
        <f t="shared" si="10"/>
        <v>0</v>
      </c>
      <c r="M29" s="450">
        <f t="shared" si="10"/>
        <v>0</v>
      </c>
      <c r="N29" s="457">
        <f t="shared" si="10"/>
        <v>0</v>
      </c>
      <c r="O29" s="448">
        <f t="shared" si="10"/>
        <v>0</v>
      </c>
      <c r="P29" s="450">
        <f t="shared" si="10"/>
        <v>0</v>
      </c>
      <c r="Q29" s="457">
        <f t="shared" si="10"/>
        <v>0</v>
      </c>
      <c r="R29" s="692">
        <f t="shared" si="10"/>
        <v>0</v>
      </c>
      <c r="S29" s="482"/>
      <c r="T29" s="1123" t="s">
        <v>68</v>
      </c>
      <c r="U29" s="1124"/>
      <c r="V29" s="1125"/>
      <c r="W29" s="193">
        <f>L33-L30</f>
        <v>0</v>
      </c>
      <c r="X29" s="194">
        <f>M33-M30</f>
        <v>0</v>
      </c>
      <c r="Y29" s="106">
        <f>N33-N30</f>
        <v>0</v>
      </c>
    </row>
    <row r="30" spans="2:25" ht="15" customHeight="1" thickBot="1" x14ac:dyDescent="0.25">
      <c r="B30" s="443" t="s">
        <v>93</v>
      </c>
      <c r="C30" s="462">
        <f t="shared" si="10"/>
        <v>0</v>
      </c>
      <c r="D30" s="452">
        <f t="shared" si="10"/>
        <v>0</v>
      </c>
      <c r="E30" s="595">
        <f t="shared" si="10"/>
        <v>0</v>
      </c>
      <c r="F30" s="451">
        <f t="shared" si="10"/>
        <v>0</v>
      </c>
      <c r="G30" s="452">
        <f t="shared" si="10"/>
        <v>0</v>
      </c>
      <c r="H30" s="595">
        <f t="shared" si="10"/>
        <v>0</v>
      </c>
      <c r="I30" s="451">
        <f t="shared" si="10"/>
        <v>0</v>
      </c>
      <c r="J30" s="452">
        <f t="shared" si="10"/>
        <v>0</v>
      </c>
      <c r="K30" s="595">
        <f t="shared" si="10"/>
        <v>0</v>
      </c>
      <c r="L30" s="451">
        <f t="shared" si="10"/>
        <v>0</v>
      </c>
      <c r="M30" s="452">
        <f t="shared" si="10"/>
        <v>0</v>
      </c>
      <c r="N30" s="595">
        <f t="shared" si="10"/>
        <v>0</v>
      </c>
      <c r="O30" s="451">
        <f t="shared" si="10"/>
        <v>0</v>
      </c>
      <c r="P30" s="452">
        <f t="shared" si="10"/>
        <v>0</v>
      </c>
      <c r="Q30" s="595">
        <f t="shared" si="10"/>
        <v>0</v>
      </c>
      <c r="R30" s="689">
        <f t="shared" si="10"/>
        <v>0</v>
      </c>
      <c r="S30" s="482"/>
      <c r="T30" s="1150" t="s">
        <v>78</v>
      </c>
      <c r="U30" s="1151"/>
      <c r="V30" s="1152"/>
      <c r="W30" s="491">
        <f>SUM(W26:W29)+W22</f>
        <v>0</v>
      </c>
      <c r="X30" s="492">
        <f>SUM(X26:X29)+X22</f>
        <v>0</v>
      </c>
      <c r="Y30" s="493">
        <f>SUM(Y26:Y29)+Y22</f>
        <v>0</v>
      </c>
    </row>
    <row r="31" spans="2:25" ht="15" customHeight="1" x14ac:dyDescent="0.2">
      <c r="B31" s="444" t="s">
        <v>38</v>
      </c>
      <c r="C31" s="461">
        <f t="shared" si="10"/>
        <v>0</v>
      </c>
      <c r="D31" s="450">
        <f t="shared" si="10"/>
        <v>0</v>
      </c>
      <c r="E31" s="457">
        <f t="shared" si="10"/>
        <v>0</v>
      </c>
      <c r="F31" s="448">
        <f t="shared" si="10"/>
        <v>0</v>
      </c>
      <c r="G31" s="450">
        <f t="shared" si="10"/>
        <v>0</v>
      </c>
      <c r="H31" s="457">
        <f t="shared" si="10"/>
        <v>0</v>
      </c>
      <c r="I31" s="448">
        <f t="shared" si="10"/>
        <v>0</v>
      </c>
      <c r="J31" s="450">
        <f t="shared" si="10"/>
        <v>0</v>
      </c>
      <c r="K31" s="457">
        <f t="shared" si="10"/>
        <v>0</v>
      </c>
      <c r="L31" s="448">
        <f t="shared" si="10"/>
        <v>0</v>
      </c>
      <c r="M31" s="450">
        <f t="shared" si="10"/>
        <v>0</v>
      </c>
      <c r="N31" s="457">
        <f t="shared" si="10"/>
        <v>0</v>
      </c>
      <c r="O31" s="448">
        <f t="shared" si="10"/>
        <v>0</v>
      </c>
      <c r="P31" s="450">
        <f t="shared" si="10"/>
        <v>0</v>
      </c>
      <c r="Q31" s="457">
        <f t="shared" si="10"/>
        <v>0</v>
      </c>
      <c r="R31" s="692">
        <f t="shared" si="10"/>
        <v>0</v>
      </c>
      <c r="S31" s="482"/>
    </row>
    <row r="32" spans="2:25" ht="15" customHeight="1" x14ac:dyDescent="0.2">
      <c r="B32" s="443" t="s">
        <v>39</v>
      </c>
      <c r="C32" s="461">
        <f t="shared" si="10"/>
        <v>0</v>
      </c>
      <c r="D32" s="450">
        <f t="shared" si="10"/>
        <v>0</v>
      </c>
      <c r="E32" s="457">
        <f t="shared" si="10"/>
        <v>0</v>
      </c>
      <c r="F32" s="448">
        <f t="shared" si="10"/>
        <v>0</v>
      </c>
      <c r="G32" s="450">
        <f t="shared" si="10"/>
        <v>0</v>
      </c>
      <c r="H32" s="457">
        <f t="shared" si="10"/>
        <v>0</v>
      </c>
      <c r="I32" s="448">
        <f t="shared" si="10"/>
        <v>0</v>
      </c>
      <c r="J32" s="450">
        <f t="shared" si="10"/>
        <v>0</v>
      </c>
      <c r="K32" s="457">
        <f t="shared" si="10"/>
        <v>0</v>
      </c>
      <c r="L32" s="448">
        <f t="shared" si="10"/>
        <v>0</v>
      </c>
      <c r="M32" s="450">
        <f t="shared" si="10"/>
        <v>0</v>
      </c>
      <c r="N32" s="457">
        <f t="shared" si="10"/>
        <v>0</v>
      </c>
      <c r="O32" s="448">
        <f t="shared" si="10"/>
        <v>0</v>
      </c>
      <c r="P32" s="450">
        <f t="shared" si="10"/>
        <v>0</v>
      </c>
      <c r="Q32" s="457">
        <f t="shared" si="10"/>
        <v>0</v>
      </c>
      <c r="R32" s="692">
        <f t="shared" si="10"/>
        <v>0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464">
        <f t="shared" si="10"/>
        <v>0</v>
      </c>
      <c r="D33" s="465">
        <f t="shared" si="10"/>
        <v>0</v>
      </c>
      <c r="E33" s="597">
        <f t="shared" si="10"/>
        <v>0</v>
      </c>
      <c r="F33" s="466">
        <f t="shared" si="10"/>
        <v>0</v>
      </c>
      <c r="G33" s="465">
        <f t="shared" si="10"/>
        <v>0</v>
      </c>
      <c r="H33" s="597">
        <f t="shared" si="10"/>
        <v>0</v>
      </c>
      <c r="I33" s="466">
        <f t="shared" si="10"/>
        <v>0</v>
      </c>
      <c r="J33" s="465">
        <f t="shared" si="10"/>
        <v>0</v>
      </c>
      <c r="K33" s="597">
        <f t="shared" si="10"/>
        <v>0</v>
      </c>
      <c r="L33" s="466">
        <f t="shared" si="10"/>
        <v>0</v>
      </c>
      <c r="M33" s="465">
        <f t="shared" si="10"/>
        <v>0</v>
      </c>
      <c r="N33" s="597">
        <f t="shared" si="10"/>
        <v>0</v>
      </c>
      <c r="O33" s="466">
        <f t="shared" si="10"/>
        <v>0</v>
      </c>
      <c r="P33" s="465">
        <f t="shared" si="10"/>
        <v>0</v>
      </c>
      <c r="Q33" s="597">
        <f t="shared" si="10"/>
        <v>0</v>
      </c>
      <c r="R33" s="690">
        <f t="shared" si="10"/>
        <v>0</v>
      </c>
      <c r="S33" s="482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604">
        <f>SUM(C8:C10)</f>
        <v>0</v>
      </c>
      <c r="D35" s="612">
        <f t="shared" ref="D35:R35" si="11">SUM(D8:D10)</f>
        <v>0</v>
      </c>
      <c r="E35" s="616">
        <f t="shared" si="11"/>
        <v>0</v>
      </c>
      <c r="F35" s="604">
        <f t="shared" si="11"/>
        <v>0</v>
      </c>
      <c r="G35" s="612">
        <f t="shared" si="11"/>
        <v>0</v>
      </c>
      <c r="H35" s="620">
        <f t="shared" si="11"/>
        <v>0</v>
      </c>
      <c r="I35" s="604">
        <f t="shared" si="11"/>
        <v>0</v>
      </c>
      <c r="J35" s="612">
        <f t="shared" si="11"/>
        <v>0</v>
      </c>
      <c r="K35" s="624">
        <f t="shared" si="11"/>
        <v>0</v>
      </c>
      <c r="L35" s="604">
        <f t="shared" si="11"/>
        <v>0</v>
      </c>
      <c r="M35" s="612">
        <f t="shared" si="11"/>
        <v>0</v>
      </c>
      <c r="N35" s="628">
        <f t="shared" si="11"/>
        <v>0</v>
      </c>
      <c r="O35" s="604">
        <f t="shared" si="11"/>
        <v>0</v>
      </c>
      <c r="P35" s="612">
        <f t="shared" si="11"/>
        <v>0</v>
      </c>
      <c r="Q35" s="636">
        <f t="shared" si="11"/>
        <v>0</v>
      </c>
      <c r="R35" s="632">
        <f t="shared" si="11"/>
        <v>0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605">
        <f>SUM(C11:C13)</f>
        <v>0</v>
      </c>
      <c r="D36" s="613">
        <f t="shared" ref="D36:R36" si="12">SUM(D11:D13)</f>
        <v>0</v>
      </c>
      <c r="E36" s="617">
        <f t="shared" si="12"/>
        <v>0</v>
      </c>
      <c r="F36" s="605">
        <f t="shared" si="12"/>
        <v>0</v>
      </c>
      <c r="G36" s="613">
        <f t="shared" si="12"/>
        <v>0</v>
      </c>
      <c r="H36" s="621">
        <f t="shared" si="12"/>
        <v>0</v>
      </c>
      <c r="I36" s="605">
        <f t="shared" si="12"/>
        <v>0</v>
      </c>
      <c r="J36" s="613">
        <f t="shared" si="12"/>
        <v>0</v>
      </c>
      <c r="K36" s="625">
        <f t="shared" si="12"/>
        <v>0</v>
      </c>
      <c r="L36" s="605">
        <f t="shared" si="12"/>
        <v>0</v>
      </c>
      <c r="M36" s="613">
        <f t="shared" si="12"/>
        <v>0</v>
      </c>
      <c r="N36" s="629">
        <f t="shared" si="12"/>
        <v>0</v>
      </c>
      <c r="O36" s="605">
        <f t="shared" si="12"/>
        <v>0</v>
      </c>
      <c r="P36" s="613">
        <f t="shared" si="12"/>
        <v>0</v>
      </c>
      <c r="Q36" s="637">
        <f t="shared" si="12"/>
        <v>0</v>
      </c>
      <c r="R36" s="633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605">
        <f>SUM(C14:C16)</f>
        <v>0</v>
      </c>
      <c r="D37" s="613">
        <f t="shared" ref="D37:R37" si="13">SUM(D14:D16)</f>
        <v>0</v>
      </c>
      <c r="E37" s="617">
        <f t="shared" si="13"/>
        <v>0</v>
      </c>
      <c r="F37" s="605">
        <f t="shared" si="13"/>
        <v>0</v>
      </c>
      <c r="G37" s="613">
        <f t="shared" si="13"/>
        <v>0</v>
      </c>
      <c r="H37" s="621">
        <f t="shared" si="13"/>
        <v>0</v>
      </c>
      <c r="I37" s="605">
        <f t="shared" si="13"/>
        <v>0</v>
      </c>
      <c r="J37" s="613">
        <f t="shared" si="13"/>
        <v>0</v>
      </c>
      <c r="K37" s="625">
        <f t="shared" si="13"/>
        <v>0</v>
      </c>
      <c r="L37" s="605">
        <f t="shared" si="13"/>
        <v>0</v>
      </c>
      <c r="M37" s="613">
        <f t="shared" si="13"/>
        <v>0</v>
      </c>
      <c r="N37" s="629">
        <f t="shared" si="13"/>
        <v>0</v>
      </c>
      <c r="O37" s="605">
        <f t="shared" si="13"/>
        <v>0</v>
      </c>
      <c r="P37" s="613">
        <f t="shared" si="13"/>
        <v>0</v>
      </c>
      <c r="Q37" s="637">
        <f t="shared" si="13"/>
        <v>0</v>
      </c>
      <c r="R37" s="633">
        <f t="shared" si="13"/>
        <v>0</v>
      </c>
      <c r="S37" s="482"/>
      <c r="T37" s="1156" t="s">
        <v>73</v>
      </c>
      <c r="U37" s="1157"/>
      <c r="V37" s="1158"/>
      <c r="W37" s="189">
        <f>C38</f>
        <v>0</v>
      </c>
      <c r="X37" s="190">
        <f>D38</f>
        <v>0</v>
      </c>
      <c r="Y37" s="104">
        <f>E38</f>
        <v>0</v>
      </c>
    </row>
    <row r="38" spans="2:26" s="10" customFormat="1" ht="15" customHeight="1" thickBot="1" x14ac:dyDescent="0.25">
      <c r="B38" s="610" t="s">
        <v>100</v>
      </c>
      <c r="C38" s="606">
        <f>SUM(C17:C19)</f>
        <v>0</v>
      </c>
      <c r="D38" s="614">
        <f t="shared" ref="D38:R38" si="14">SUM(D17:D19)</f>
        <v>0</v>
      </c>
      <c r="E38" s="618">
        <f t="shared" si="14"/>
        <v>0</v>
      </c>
      <c r="F38" s="606">
        <f t="shared" si="14"/>
        <v>0</v>
      </c>
      <c r="G38" s="614">
        <f t="shared" si="14"/>
        <v>0</v>
      </c>
      <c r="H38" s="622">
        <f t="shared" si="14"/>
        <v>0</v>
      </c>
      <c r="I38" s="606">
        <f t="shared" si="14"/>
        <v>0</v>
      </c>
      <c r="J38" s="614">
        <f t="shared" si="14"/>
        <v>0</v>
      </c>
      <c r="K38" s="626">
        <f t="shared" si="14"/>
        <v>0</v>
      </c>
      <c r="L38" s="606">
        <f t="shared" si="14"/>
        <v>0</v>
      </c>
      <c r="M38" s="614">
        <f t="shared" si="14"/>
        <v>0</v>
      </c>
      <c r="N38" s="630">
        <f t="shared" si="14"/>
        <v>0</v>
      </c>
      <c r="O38" s="606">
        <f t="shared" si="14"/>
        <v>0</v>
      </c>
      <c r="P38" s="614">
        <f t="shared" si="14"/>
        <v>0</v>
      </c>
      <c r="Q38" s="638">
        <f t="shared" si="14"/>
        <v>0</v>
      </c>
      <c r="R38" s="634">
        <f t="shared" si="14"/>
        <v>0</v>
      </c>
      <c r="S38" s="482"/>
      <c r="T38" s="1133" t="s">
        <v>75</v>
      </c>
      <c r="U38" s="1134"/>
      <c r="V38" s="1135"/>
      <c r="W38" s="191">
        <f>F38</f>
        <v>0</v>
      </c>
      <c r="X38" s="192">
        <f>G38</f>
        <v>0</v>
      </c>
      <c r="Y38" s="105">
        <f>H38</f>
        <v>0</v>
      </c>
    </row>
    <row r="39" spans="2:26" s="10" customFormat="1" ht="15" customHeight="1" thickBot="1" x14ac:dyDescent="0.25">
      <c r="B39" s="611" t="s">
        <v>96</v>
      </c>
      <c r="C39" s="607">
        <f>SUM(C35:C38)</f>
        <v>0</v>
      </c>
      <c r="D39" s="615">
        <f t="shared" ref="D39:R39" si="15">SUM(D35:D38)</f>
        <v>0</v>
      </c>
      <c r="E39" s="619">
        <f t="shared" si="15"/>
        <v>0</v>
      </c>
      <c r="F39" s="607">
        <f t="shared" si="15"/>
        <v>0</v>
      </c>
      <c r="G39" s="615">
        <f t="shared" si="15"/>
        <v>0</v>
      </c>
      <c r="H39" s="623">
        <f t="shared" si="15"/>
        <v>0</v>
      </c>
      <c r="I39" s="607">
        <f t="shared" si="15"/>
        <v>0</v>
      </c>
      <c r="J39" s="615">
        <f t="shared" si="15"/>
        <v>0</v>
      </c>
      <c r="K39" s="627">
        <f t="shared" si="15"/>
        <v>0</v>
      </c>
      <c r="L39" s="607">
        <f t="shared" si="15"/>
        <v>0</v>
      </c>
      <c r="M39" s="615">
        <f t="shared" si="15"/>
        <v>0</v>
      </c>
      <c r="N39" s="631">
        <f t="shared" si="15"/>
        <v>0</v>
      </c>
      <c r="O39" s="607">
        <f t="shared" si="15"/>
        <v>0</v>
      </c>
      <c r="P39" s="615">
        <f t="shared" si="15"/>
        <v>0</v>
      </c>
      <c r="Q39" s="639">
        <f t="shared" si="15"/>
        <v>0</v>
      </c>
      <c r="R39" s="635">
        <f t="shared" si="15"/>
        <v>0</v>
      </c>
      <c r="S39" s="482"/>
      <c r="T39" s="1120" t="s">
        <v>41</v>
      </c>
      <c r="U39" s="1121"/>
      <c r="V39" s="1122"/>
      <c r="W39" s="191">
        <f>I38</f>
        <v>0</v>
      </c>
      <c r="X39" s="192">
        <f>J38</f>
        <v>0</v>
      </c>
      <c r="Y39" s="105">
        <f>K38</f>
        <v>0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0</v>
      </c>
      <c r="X40" s="194">
        <f>M38</f>
        <v>0</v>
      </c>
      <c r="Y40" s="106">
        <f>N38</f>
        <v>0</v>
      </c>
    </row>
    <row r="41" spans="2:26" ht="15" customHeight="1" thickBot="1" x14ac:dyDescent="0.25">
      <c r="B41" s="38"/>
      <c r="C41" s="38"/>
      <c r="D41" s="38"/>
      <c r="E41" s="559"/>
      <c r="F41" s="656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56" t="s">
        <v>90</v>
      </c>
      <c r="O41" s="38"/>
      <c r="T41" s="1127" t="s">
        <v>78</v>
      </c>
      <c r="U41" s="1128"/>
      <c r="V41" s="1129"/>
      <c r="W41" s="107">
        <f>SUM(W37:W40)</f>
        <v>0</v>
      </c>
      <c r="X41" s="103">
        <f>SUM(X37:X40)</f>
        <v>0</v>
      </c>
      <c r="Y41" s="123">
        <f>SUM(Y37:Y40)</f>
        <v>0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657" t="str">
        <f>T7</f>
        <v>2016  ~  2017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84"/>
      <c r="D45" s="85"/>
      <c r="E45" s="26"/>
      <c r="F45" s="27"/>
      <c r="G45" s="109"/>
      <c r="H45" s="85"/>
      <c r="I45" s="26"/>
      <c r="J45" s="27"/>
      <c r="K45" s="109"/>
      <c r="L45" s="85"/>
      <c r="M45" s="26"/>
      <c r="N45" s="27"/>
      <c r="O45" s="165"/>
      <c r="P45" s="166"/>
      <c r="Q45" s="121"/>
      <c r="R45" s="201">
        <f t="shared" ref="R45:R52" si="16">Y45-SUM(S45:U45)</f>
        <v>0</v>
      </c>
      <c r="S45" s="739"/>
      <c r="T45" s="229"/>
      <c r="U45" s="230"/>
      <c r="W45" s="172">
        <f>I45+K45+M45+O45+G45+E45+C45</f>
        <v>0</v>
      </c>
      <c r="X45" s="173">
        <f>J45+L45+N45+P45+H45+F45+D45</f>
        <v>0</v>
      </c>
      <c r="Y45" s="68">
        <f>W45+X45</f>
        <v>0</v>
      </c>
    </row>
    <row r="46" spans="2:26" ht="15" customHeight="1" x14ac:dyDescent="0.2">
      <c r="B46" s="63" t="s">
        <v>31</v>
      </c>
      <c r="C46" s="22"/>
      <c r="D46" s="87"/>
      <c r="E46" s="16"/>
      <c r="F46" s="15"/>
      <c r="G46" s="110"/>
      <c r="H46" s="87"/>
      <c r="I46" s="16"/>
      <c r="J46" s="15"/>
      <c r="K46" s="110"/>
      <c r="L46" s="87"/>
      <c r="M46" s="16"/>
      <c r="N46" s="15"/>
      <c r="O46" s="155"/>
      <c r="P46" s="167"/>
      <c r="Q46" s="121"/>
      <c r="R46" s="202">
        <f t="shared" si="16"/>
        <v>0</v>
      </c>
      <c r="S46" s="740"/>
      <c r="T46" s="232"/>
      <c r="U46" s="233"/>
      <c r="W46" s="174">
        <f t="shared" ref="W46:X56" si="17">I46+K46+M46+O46+G46+E46+C46</f>
        <v>0</v>
      </c>
      <c r="X46" s="175">
        <f t="shared" si="17"/>
        <v>0</v>
      </c>
      <c r="Y46" s="69">
        <f t="shared" ref="Y46:Y57" si="18">W46+X46</f>
        <v>0</v>
      </c>
    </row>
    <row r="47" spans="2:26" ht="15" customHeight="1" x14ac:dyDescent="0.2">
      <c r="B47" s="63" t="s">
        <v>58</v>
      </c>
      <c r="C47" s="22"/>
      <c r="D47" s="87"/>
      <c r="E47" s="16"/>
      <c r="F47" s="15"/>
      <c r="G47" s="110"/>
      <c r="H47" s="87"/>
      <c r="I47" s="16"/>
      <c r="J47" s="15"/>
      <c r="K47" s="110"/>
      <c r="L47" s="87"/>
      <c r="M47" s="16"/>
      <c r="N47" s="15"/>
      <c r="O47" s="155"/>
      <c r="P47" s="167"/>
      <c r="Q47" s="121"/>
      <c r="R47" s="202">
        <f t="shared" si="16"/>
        <v>0</v>
      </c>
      <c r="S47" s="740"/>
      <c r="T47" s="232"/>
      <c r="U47" s="234"/>
      <c r="W47" s="174">
        <f t="shared" si="17"/>
        <v>0</v>
      </c>
      <c r="X47" s="175">
        <f t="shared" si="17"/>
        <v>0</v>
      </c>
      <c r="Y47" s="69">
        <f t="shared" si="18"/>
        <v>0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89"/>
      <c r="I48" s="30"/>
      <c r="J48" s="31"/>
      <c r="K48" s="112"/>
      <c r="L48" s="89"/>
      <c r="M48" s="30"/>
      <c r="N48" s="31"/>
      <c r="O48" s="158"/>
      <c r="P48" s="168"/>
      <c r="Q48" s="121"/>
      <c r="R48" s="203">
        <f t="shared" si="16"/>
        <v>0</v>
      </c>
      <c r="S48" s="741"/>
      <c r="T48" s="733"/>
      <c r="U48" s="729"/>
      <c r="W48" s="176">
        <f t="shared" si="17"/>
        <v>0</v>
      </c>
      <c r="X48" s="177">
        <f t="shared" si="17"/>
        <v>0</v>
      </c>
      <c r="Y48" s="70">
        <f t="shared" si="18"/>
        <v>0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110"/>
      <c r="H49" s="87"/>
      <c r="I49" s="16"/>
      <c r="J49" s="15"/>
      <c r="K49" s="110"/>
      <c r="L49" s="87"/>
      <c r="M49" s="16"/>
      <c r="N49" s="15"/>
      <c r="O49" s="155"/>
      <c r="P49" s="167"/>
      <c r="Q49" s="121"/>
      <c r="R49" s="202">
        <f t="shared" si="16"/>
        <v>0</v>
      </c>
      <c r="S49" s="742"/>
      <c r="T49" s="734"/>
      <c r="U49" s="730"/>
      <c r="W49" s="174">
        <f t="shared" si="17"/>
        <v>0</v>
      </c>
      <c r="X49" s="175">
        <f t="shared" si="17"/>
        <v>0</v>
      </c>
      <c r="Y49" s="69">
        <f t="shared" si="18"/>
        <v>0</v>
      </c>
    </row>
    <row r="50" spans="2:26" ht="15" customHeight="1" x14ac:dyDescent="0.2">
      <c r="B50" s="65" t="s">
        <v>34</v>
      </c>
      <c r="C50" s="93"/>
      <c r="D50" s="94"/>
      <c r="E50" s="33"/>
      <c r="F50" s="34"/>
      <c r="G50" s="108"/>
      <c r="H50" s="94"/>
      <c r="I50" s="33"/>
      <c r="J50" s="34"/>
      <c r="K50" s="108"/>
      <c r="L50" s="94"/>
      <c r="M50" s="33"/>
      <c r="N50" s="34"/>
      <c r="O50" s="159"/>
      <c r="P50" s="169"/>
      <c r="Q50" s="121"/>
      <c r="R50" s="202">
        <f t="shared" si="16"/>
        <v>0</v>
      </c>
      <c r="S50" s="743"/>
      <c r="T50" s="732"/>
      <c r="U50" s="731"/>
      <c r="W50" s="178">
        <f t="shared" si="17"/>
        <v>0</v>
      </c>
      <c r="X50" s="179">
        <f t="shared" si="17"/>
        <v>0</v>
      </c>
      <c r="Y50" s="71">
        <f t="shared" si="18"/>
        <v>0</v>
      </c>
    </row>
    <row r="51" spans="2:26" ht="15" customHeight="1" x14ac:dyDescent="0.2">
      <c r="B51" s="63" t="s">
        <v>35</v>
      </c>
      <c r="C51" s="22"/>
      <c r="D51" s="87"/>
      <c r="E51" s="16"/>
      <c r="F51" s="15"/>
      <c r="G51" s="110"/>
      <c r="H51" s="87"/>
      <c r="I51" s="16"/>
      <c r="J51" s="15"/>
      <c r="K51" s="110"/>
      <c r="L51" s="87"/>
      <c r="M51" s="16"/>
      <c r="N51" s="15"/>
      <c r="O51" s="155"/>
      <c r="P51" s="167"/>
      <c r="Q51" s="121"/>
      <c r="R51" s="203">
        <f t="shared" si="16"/>
        <v>0</v>
      </c>
      <c r="S51" s="741"/>
      <c r="T51" s="733"/>
      <c r="U51" s="729"/>
      <c r="W51" s="176">
        <f t="shared" si="17"/>
        <v>0</v>
      </c>
      <c r="X51" s="177">
        <f t="shared" si="17"/>
        <v>0</v>
      </c>
      <c r="Y51" s="70">
        <f t="shared" si="18"/>
        <v>0</v>
      </c>
    </row>
    <row r="52" spans="2:26" ht="15" customHeight="1" x14ac:dyDescent="0.2">
      <c r="B52" s="63" t="s">
        <v>36</v>
      </c>
      <c r="C52" s="22"/>
      <c r="D52" s="87"/>
      <c r="E52" s="16"/>
      <c r="F52" s="15"/>
      <c r="G52" s="110"/>
      <c r="H52" s="87"/>
      <c r="I52" s="16"/>
      <c r="J52" s="15"/>
      <c r="K52" s="110"/>
      <c r="L52" s="87"/>
      <c r="M52" s="16"/>
      <c r="N52" s="15"/>
      <c r="O52" s="155"/>
      <c r="P52" s="167"/>
      <c r="Q52" s="121"/>
      <c r="R52" s="202">
        <f t="shared" si="16"/>
        <v>0</v>
      </c>
      <c r="S52" s="742"/>
      <c r="T52" s="734"/>
      <c r="U52" s="730"/>
      <c r="W52" s="174">
        <f t="shared" si="17"/>
        <v>0</v>
      </c>
      <c r="X52" s="175">
        <f t="shared" si="17"/>
        <v>0</v>
      </c>
      <c r="Y52" s="69">
        <f t="shared" si="18"/>
        <v>0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87"/>
      <c r="I53" s="16"/>
      <c r="J53" s="15"/>
      <c r="K53" s="110"/>
      <c r="L53" s="87"/>
      <c r="M53" s="16"/>
      <c r="N53" s="15"/>
      <c r="O53" s="155"/>
      <c r="P53" s="167"/>
      <c r="Q53" s="121"/>
      <c r="R53" s="204">
        <f>Y53-SUM(S53:U53)</f>
        <v>0</v>
      </c>
      <c r="S53" s="743"/>
      <c r="T53" s="732"/>
      <c r="U53" s="731"/>
      <c r="W53" s="178">
        <f t="shared" si="17"/>
        <v>0</v>
      </c>
      <c r="X53" s="179">
        <f t="shared" si="17"/>
        <v>0</v>
      </c>
      <c r="Y53" s="71">
        <f t="shared" si="18"/>
        <v>0</v>
      </c>
    </row>
    <row r="54" spans="2:26" ht="15" customHeight="1" x14ac:dyDescent="0.2">
      <c r="B54" s="64" t="s">
        <v>38</v>
      </c>
      <c r="C54" s="88"/>
      <c r="D54" s="89"/>
      <c r="E54" s="30"/>
      <c r="F54" s="31"/>
      <c r="G54" s="112"/>
      <c r="H54" s="89"/>
      <c r="I54" s="30"/>
      <c r="J54" s="31"/>
      <c r="K54" s="112"/>
      <c r="L54" s="89"/>
      <c r="M54" s="30"/>
      <c r="N54" s="31"/>
      <c r="O54" s="158"/>
      <c r="P54" s="168"/>
      <c r="Q54" s="121"/>
      <c r="R54" s="202">
        <f>Y54-SUM(S54:U54)</f>
        <v>0</v>
      </c>
      <c r="S54" s="742"/>
      <c r="T54" s="733"/>
      <c r="U54" s="729"/>
      <c r="W54" s="174">
        <f t="shared" si="17"/>
        <v>0</v>
      </c>
      <c r="X54" s="175">
        <f t="shared" si="17"/>
        <v>0</v>
      </c>
      <c r="Y54" s="69">
        <f t="shared" si="18"/>
        <v>0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87"/>
      <c r="I55" s="16"/>
      <c r="J55" s="15"/>
      <c r="K55" s="110"/>
      <c r="L55" s="87"/>
      <c r="M55" s="16"/>
      <c r="N55" s="15"/>
      <c r="O55" s="155"/>
      <c r="P55" s="167"/>
      <c r="Q55" s="121"/>
      <c r="R55" s="202">
        <f>Y55-SUM(S55:U55)</f>
        <v>0</v>
      </c>
      <c r="S55" s="742"/>
      <c r="T55" s="734"/>
      <c r="U55" s="730"/>
      <c r="W55" s="174">
        <f t="shared" si="17"/>
        <v>0</v>
      </c>
      <c r="X55" s="175">
        <f t="shared" si="17"/>
        <v>0</v>
      </c>
      <c r="Y55" s="69">
        <f t="shared" si="18"/>
        <v>0</v>
      </c>
    </row>
    <row r="56" spans="2:26" ht="15" customHeight="1" thickBot="1" x14ac:dyDescent="0.25">
      <c r="B56" s="63" t="s">
        <v>40</v>
      </c>
      <c r="C56" s="96"/>
      <c r="D56" s="97"/>
      <c r="E56" s="115"/>
      <c r="F56" s="28"/>
      <c r="G56" s="113"/>
      <c r="H56" s="97"/>
      <c r="I56" s="115"/>
      <c r="J56" s="28"/>
      <c r="K56" s="113"/>
      <c r="L56" s="97"/>
      <c r="M56" s="115"/>
      <c r="N56" s="28"/>
      <c r="O56" s="170"/>
      <c r="P56" s="171"/>
      <c r="Q56" s="121"/>
      <c r="R56" s="205">
        <f>Y56-SUM(S56:U56)</f>
        <v>0</v>
      </c>
      <c r="S56" s="744"/>
      <c r="T56" s="745"/>
      <c r="U56" s="735"/>
      <c r="W56" s="199">
        <f t="shared" si="17"/>
        <v>0</v>
      </c>
      <c r="X56" s="200">
        <f t="shared" si="17"/>
        <v>0</v>
      </c>
      <c r="Y56" s="72">
        <f t="shared" si="18"/>
        <v>0</v>
      </c>
    </row>
    <row r="57" spans="2:26" s="2" customFormat="1" ht="15" customHeight="1" thickBot="1" x14ac:dyDescent="0.25">
      <c r="B57" s="66" t="s">
        <v>29</v>
      </c>
      <c r="C57" s="154">
        <f t="shared" ref="C57:P57" si="19">SUM(C45:C56)</f>
        <v>0</v>
      </c>
      <c r="D57" s="82">
        <f t="shared" si="19"/>
        <v>0</v>
      </c>
      <c r="E57" s="154">
        <f t="shared" si="19"/>
        <v>0</v>
      </c>
      <c r="F57" s="82">
        <f t="shared" si="19"/>
        <v>0</v>
      </c>
      <c r="G57" s="154">
        <f t="shared" si="19"/>
        <v>0</v>
      </c>
      <c r="H57" s="82">
        <f t="shared" si="19"/>
        <v>0</v>
      </c>
      <c r="I57" s="154">
        <f t="shared" si="19"/>
        <v>0</v>
      </c>
      <c r="J57" s="82">
        <f t="shared" si="19"/>
        <v>0</v>
      </c>
      <c r="K57" s="154">
        <f t="shared" si="19"/>
        <v>0</v>
      </c>
      <c r="L57" s="82">
        <f t="shared" si="19"/>
        <v>0</v>
      </c>
      <c r="M57" s="154">
        <f t="shared" si="19"/>
        <v>0</v>
      </c>
      <c r="N57" s="82">
        <f t="shared" si="19"/>
        <v>0</v>
      </c>
      <c r="O57" s="154">
        <f t="shared" si="19"/>
        <v>0</v>
      </c>
      <c r="P57" s="82">
        <f t="shared" si="19"/>
        <v>0</v>
      </c>
      <c r="Q57" s="121"/>
      <c r="R57" s="72">
        <f>Y57-SUM(S57:U57)</f>
        <v>0</v>
      </c>
      <c r="S57" s="737">
        <f>SUM(S45:S56)</f>
        <v>0</v>
      </c>
      <c r="T57" s="736">
        <f>SUM(T45:T56)</f>
        <v>0</v>
      </c>
      <c r="U57" s="738">
        <f>SUM(U45:U56)</f>
        <v>0</v>
      </c>
      <c r="V57" s="14"/>
      <c r="W57" s="55">
        <f>I57+K57+M57+O57+G57+E57+C57</f>
        <v>0</v>
      </c>
      <c r="X57" s="61">
        <f>J57+L57+N57+P57+H57+F57+D57</f>
        <v>0</v>
      </c>
      <c r="Y57" s="57">
        <f t="shared" si="18"/>
        <v>0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0">D45</f>
        <v>0</v>
      </c>
      <c r="E58" s="447">
        <f t="shared" si="20"/>
        <v>0</v>
      </c>
      <c r="F58" s="467">
        <f t="shared" si="20"/>
        <v>0</v>
      </c>
      <c r="G58" s="447">
        <f t="shared" si="20"/>
        <v>0</v>
      </c>
      <c r="H58" s="467">
        <f t="shared" si="20"/>
        <v>0</v>
      </c>
      <c r="I58" s="447">
        <f t="shared" si="20"/>
        <v>0</v>
      </c>
      <c r="J58" s="467">
        <f t="shared" si="20"/>
        <v>0</v>
      </c>
      <c r="K58" s="447">
        <f t="shared" si="20"/>
        <v>0</v>
      </c>
      <c r="L58" s="467">
        <f t="shared" si="20"/>
        <v>0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0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0</v>
      </c>
      <c r="X58" s="449">
        <f>X45</f>
        <v>0</v>
      </c>
      <c r="Y58" s="456">
        <f>Y45</f>
        <v>0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1">D46+D58</f>
        <v>0</v>
      </c>
      <c r="E59" s="461">
        <f t="shared" si="21"/>
        <v>0</v>
      </c>
      <c r="F59" s="468">
        <f t="shared" si="21"/>
        <v>0</v>
      </c>
      <c r="G59" s="461">
        <f t="shared" si="21"/>
        <v>0</v>
      </c>
      <c r="H59" s="468">
        <f t="shared" si="21"/>
        <v>0</v>
      </c>
      <c r="I59" s="461">
        <f t="shared" si="21"/>
        <v>0</v>
      </c>
      <c r="J59" s="468">
        <f t="shared" si="21"/>
        <v>0</v>
      </c>
      <c r="K59" s="461">
        <f t="shared" si="21"/>
        <v>0</v>
      </c>
      <c r="L59" s="468">
        <f t="shared" si="21"/>
        <v>0</v>
      </c>
      <c r="M59" s="461">
        <f t="shared" si="21"/>
        <v>0</v>
      </c>
      <c r="N59" s="468">
        <f t="shared" si="21"/>
        <v>0</v>
      </c>
      <c r="O59" s="461">
        <f t="shared" si="21"/>
        <v>0</v>
      </c>
      <c r="P59" s="468">
        <f t="shared" si="21"/>
        <v>0</v>
      </c>
      <c r="Q59" s="275"/>
      <c r="R59" s="461">
        <f t="shared" ref="R59:U69" si="22">R46+R58</f>
        <v>0</v>
      </c>
      <c r="S59" s="461">
        <f t="shared" si="22"/>
        <v>0</v>
      </c>
      <c r="T59" s="473">
        <f t="shared" si="22"/>
        <v>0</v>
      </c>
      <c r="U59" s="477">
        <f t="shared" si="22"/>
        <v>0</v>
      </c>
      <c r="V59" s="14"/>
      <c r="W59" s="461">
        <f t="shared" ref="W59:Y69" si="23">W46+W58</f>
        <v>0</v>
      </c>
      <c r="X59" s="450">
        <f t="shared" si="23"/>
        <v>0</v>
      </c>
      <c r="Y59" s="457">
        <f t="shared" si="23"/>
        <v>0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4">C47+C59</f>
        <v>0</v>
      </c>
      <c r="D60" s="469">
        <f t="shared" si="21"/>
        <v>0</v>
      </c>
      <c r="E60" s="462">
        <f t="shared" si="21"/>
        <v>0</v>
      </c>
      <c r="F60" s="469">
        <f t="shared" si="21"/>
        <v>0</v>
      </c>
      <c r="G60" s="462">
        <f t="shared" si="21"/>
        <v>0</v>
      </c>
      <c r="H60" s="469">
        <f t="shared" si="21"/>
        <v>0</v>
      </c>
      <c r="I60" s="462">
        <f t="shared" si="21"/>
        <v>0</v>
      </c>
      <c r="J60" s="469">
        <f t="shared" si="21"/>
        <v>0</v>
      </c>
      <c r="K60" s="462">
        <f t="shared" si="21"/>
        <v>0</v>
      </c>
      <c r="L60" s="469">
        <f t="shared" si="21"/>
        <v>0</v>
      </c>
      <c r="M60" s="462">
        <f t="shared" si="21"/>
        <v>0</v>
      </c>
      <c r="N60" s="469">
        <f t="shared" si="21"/>
        <v>0</v>
      </c>
      <c r="O60" s="462">
        <f t="shared" si="21"/>
        <v>0</v>
      </c>
      <c r="P60" s="469">
        <f t="shared" si="21"/>
        <v>0</v>
      </c>
      <c r="Q60" s="275"/>
      <c r="R60" s="462">
        <f t="shared" si="22"/>
        <v>0</v>
      </c>
      <c r="S60" s="462">
        <f t="shared" si="22"/>
        <v>0</v>
      </c>
      <c r="T60" s="474">
        <f t="shared" si="22"/>
        <v>0</v>
      </c>
      <c r="U60" s="478">
        <f t="shared" si="22"/>
        <v>0</v>
      </c>
      <c r="V60" s="14"/>
      <c r="W60" s="462">
        <f t="shared" si="23"/>
        <v>0</v>
      </c>
      <c r="X60" s="452">
        <f t="shared" si="23"/>
        <v>0</v>
      </c>
      <c r="Y60" s="458">
        <f t="shared" si="23"/>
        <v>0</v>
      </c>
      <c r="Z60" s="1"/>
    </row>
    <row r="61" spans="2:26" s="2" customFormat="1" ht="15" hidden="1" customHeight="1" x14ac:dyDescent="0.2">
      <c r="B61" s="444" t="s">
        <v>32</v>
      </c>
      <c r="C61" s="461">
        <f t="shared" si="24"/>
        <v>0</v>
      </c>
      <c r="D61" s="468">
        <f t="shared" si="21"/>
        <v>0</v>
      </c>
      <c r="E61" s="461">
        <f t="shared" si="21"/>
        <v>0</v>
      </c>
      <c r="F61" s="468">
        <f t="shared" si="21"/>
        <v>0</v>
      </c>
      <c r="G61" s="461">
        <f t="shared" si="21"/>
        <v>0</v>
      </c>
      <c r="H61" s="468">
        <f t="shared" si="21"/>
        <v>0</v>
      </c>
      <c r="I61" s="461">
        <f t="shared" si="21"/>
        <v>0</v>
      </c>
      <c r="J61" s="468">
        <f t="shared" si="21"/>
        <v>0</v>
      </c>
      <c r="K61" s="461">
        <f t="shared" si="21"/>
        <v>0</v>
      </c>
      <c r="L61" s="468">
        <f t="shared" si="21"/>
        <v>0</v>
      </c>
      <c r="M61" s="461">
        <f t="shared" si="21"/>
        <v>0</v>
      </c>
      <c r="N61" s="468">
        <f t="shared" si="21"/>
        <v>0</v>
      </c>
      <c r="O61" s="461">
        <f t="shared" si="21"/>
        <v>0</v>
      </c>
      <c r="P61" s="468">
        <f t="shared" si="21"/>
        <v>0</v>
      </c>
      <c r="Q61" s="275"/>
      <c r="R61" s="461">
        <f t="shared" si="22"/>
        <v>0</v>
      </c>
      <c r="S61" s="461">
        <f t="shared" si="22"/>
        <v>0</v>
      </c>
      <c r="T61" s="473">
        <f t="shared" si="22"/>
        <v>0</v>
      </c>
      <c r="U61" s="477">
        <f t="shared" si="22"/>
        <v>0</v>
      </c>
      <c r="V61" s="14"/>
      <c r="W61" s="461">
        <f t="shared" si="23"/>
        <v>0</v>
      </c>
      <c r="X61" s="450">
        <f t="shared" si="23"/>
        <v>0</v>
      </c>
      <c r="Y61" s="457">
        <f t="shared" si="23"/>
        <v>0</v>
      </c>
      <c r="Z61" s="1"/>
    </row>
    <row r="62" spans="2:26" s="2" customFormat="1" ht="15" hidden="1" customHeight="1" x14ac:dyDescent="0.2">
      <c r="B62" s="443" t="s">
        <v>33</v>
      </c>
      <c r="C62" s="461">
        <f t="shared" si="24"/>
        <v>0</v>
      </c>
      <c r="D62" s="468">
        <f t="shared" si="21"/>
        <v>0</v>
      </c>
      <c r="E62" s="461">
        <f t="shared" si="21"/>
        <v>0</v>
      </c>
      <c r="F62" s="468">
        <f t="shared" si="21"/>
        <v>0</v>
      </c>
      <c r="G62" s="461">
        <f t="shared" si="21"/>
        <v>0</v>
      </c>
      <c r="H62" s="468">
        <f t="shared" si="21"/>
        <v>0</v>
      </c>
      <c r="I62" s="461">
        <f t="shared" si="21"/>
        <v>0</v>
      </c>
      <c r="J62" s="468">
        <f t="shared" si="21"/>
        <v>0</v>
      </c>
      <c r="K62" s="461">
        <f t="shared" si="21"/>
        <v>0</v>
      </c>
      <c r="L62" s="468">
        <f t="shared" si="21"/>
        <v>0</v>
      </c>
      <c r="M62" s="461">
        <f t="shared" si="21"/>
        <v>0</v>
      </c>
      <c r="N62" s="468">
        <f t="shared" si="21"/>
        <v>0</v>
      </c>
      <c r="O62" s="461">
        <f t="shared" si="21"/>
        <v>0</v>
      </c>
      <c r="P62" s="468">
        <f t="shared" si="21"/>
        <v>0</v>
      </c>
      <c r="Q62" s="275"/>
      <c r="R62" s="461">
        <f t="shared" si="22"/>
        <v>0</v>
      </c>
      <c r="S62" s="461">
        <f t="shared" si="22"/>
        <v>0</v>
      </c>
      <c r="T62" s="473">
        <f t="shared" si="22"/>
        <v>0</v>
      </c>
      <c r="U62" s="477">
        <f t="shared" si="22"/>
        <v>0</v>
      </c>
      <c r="V62" s="14"/>
      <c r="W62" s="461">
        <f t="shared" si="23"/>
        <v>0</v>
      </c>
      <c r="X62" s="450">
        <f t="shared" si="23"/>
        <v>0</v>
      </c>
      <c r="Y62" s="457">
        <f t="shared" si="23"/>
        <v>0</v>
      </c>
      <c r="Z62" s="1"/>
    </row>
    <row r="63" spans="2:26" s="2" customFormat="1" ht="15" hidden="1" customHeight="1" x14ac:dyDescent="0.2">
      <c r="B63" s="445" t="s">
        <v>34</v>
      </c>
      <c r="C63" s="461">
        <f t="shared" si="24"/>
        <v>0</v>
      </c>
      <c r="D63" s="468">
        <f t="shared" si="21"/>
        <v>0</v>
      </c>
      <c r="E63" s="461">
        <f t="shared" si="21"/>
        <v>0</v>
      </c>
      <c r="F63" s="468">
        <f t="shared" si="21"/>
        <v>0</v>
      </c>
      <c r="G63" s="461">
        <f t="shared" si="21"/>
        <v>0</v>
      </c>
      <c r="H63" s="468">
        <f t="shared" si="21"/>
        <v>0</v>
      </c>
      <c r="I63" s="461">
        <f t="shared" si="21"/>
        <v>0</v>
      </c>
      <c r="J63" s="468">
        <f t="shared" si="21"/>
        <v>0</v>
      </c>
      <c r="K63" s="461">
        <f t="shared" si="21"/>
        <v>0</v>
      </c>
      <c r="L63" s="468">
        <f t="shared" si="21"/>
        <v>0</v>
      </c>
      <c r="M63" s="461">
        <f t="shared" si="21"/>
        <v>0</v>
      </c>
      <c r="N63" s="468">
        <f t="shared" si="21"/>
        <v>0</v>
      </c>
      <c r="O63" s="461">
        <f t="shared" si="21"/>
        <v>0</v>
      </c>
      <c r="P63" s="468">
        <f t="shared" si="21"/>
        <v>0</v>
      </c>
      <c r="Q63" s="275"/>
      <c r="R63" s="461">
        <f t="shared" si="22"/>
        <v>0</v>
      </c>
      <c r="S63" s="461">
        <f t="shared" si="22"/>
        <v>0</v>
      </c>
      <c r="T63" s="473">
        <f t="shared" si="22"/>
        <v>0</v>
      </c>
      <c r="U63" s="477">
        <f t="shared" si="22"/>
        <v>0</v>
      </c>
      <c r="V63" s="14"/>
      <c r="W63" s="461">
        <f t="shared" si="23"/>
        <v>0</v>
      </c>
      <c r="X63" s="450">
        <f t="shared" si="23"/>
        <v>0</v>
      </c>
      <c r="Y63" s="457">
        <f t="shared" si="23"/>
        <v>0</v>
      </c>
      <c r="Z63" s="1"/>
    </row>
    <row r="64" spans="2:26" s="2" customFormat="1" ht="15" hidden="1" customHeight="1" x14ac:dyDescent="0.2">
      <c r="B64" s="443" t="s">
        <v>35</v>
      </c>
      <c r="C64" s="463">
        <f t="shared" si="24"/>
        <v>0</v>
      </c>
      <c r="D64" s="470">
        <f t="shared" si="21"/>
        <v>0</v>
      </c>
      <c r="E64" s="463">
        <f t="shared" si="21"/>
        <v>0</v>
      </c>
      <c r="F64" s="470">
        <f t="shared" si="21"/>
        <v>0</v>
      </c>
      <c r="G64" s="463">
        <f t="shared" si="21"/>
        <v>0</v>
      </c>
      <c r="H64" s="470">
        <f t="shared" si="21"/>
        <v>0</v>
      </c>
      <c r="I64" s="463">
        <f t="shared" si="21"/>
        <v>0</v>
      </c>
      <c r="J64" s="470">
        <f t="shared" si="21"/>
        <v>0</v>
      </c>
      <c r="K64" s="463">
        <f t="shared" si="21"/>
        <v>0</v>
      </c>
      <c r="L64" s="470">
        <f t="shared" si="21"/>
        <v>0</v>
      </c>
      <c r="M64" s="463">
        <f t="shared" si="21"/>
        <v>0</v>
      </c>
      <c r="N64" s="470">
        <f t="shared" si="21"/>
        <v>0</v>
      </c>
      <c r="O64" s="463">
        <f t="shared" si="21"/>
        <v>0</v>
      </c>
      <c r="P64" s="470">
        <f t="shared" si="21"/>
        <v>0</v>
      </c>
      <c r="Q64" s="275"/>
      <c r="R64" s="463">
        <f t="shared" si="22"/>
        <v>0</v>
      </c>
      <c r="S64" s="463">
        <f t="shared" si="22"/>
        <v>0</v>
      </c>
      <c r="T64" s="472">
        <f t="shared" si="22"/>
        <v>0</v>
      </c>
      <c r="U64" s="479">
        <f t="shared" si="22"/>
        <v>0</v>
      </c>
      <c r="V64" s="14"/>
      <c r="W64" s="463">
        <f t="shared" si="23"/>
        <v>0</v>
      </c>
      <c r="X64" s="454">
        <f t="shared" si="23"/>
        <v>0</v>
      </c>
      <c r="Y64" s="459">
        <f t="shared" si="23"/>
        <v>0</v>
      </c>
      <c r="Z64" s="1"/>
    </row>
    <row r="65" spans="2:26" s="2" customFormat="1" ht="15" hidden="1" customHeight="1" x14ac:dyDescent="0.2">
      <c r="B65" s="443" t="s">
        <v>36</v>
      </c>
      <c r="C65" s="461">
        <f t="shared" si="24"/>
        <v>0</v>
      </c>
      <c r="D65" s="468">
        <f t="shared" si="21"/>
        <v>0</v>
      </c>
      <c r="E65" s="461">
        <f t="shared" si="21"/>
        <v>0</v>
      </c>
      <c r="F65" s="468">
        <f t="shared" si="21"/>
        <v>0</v>
      </c>
      <c r="G65" s="461">
        <f t="shared" si="21"/>
        <v>0</v>
      </c>
      <c r="H65" s="468">
        <f t="shared" si="21"/>
        <v>0</v>
      </c>
      <c r="I65" s="461">
        <f t="shared" si="21"/>
        <v>0</v>
      </c>
      <c r="J65" s="468">
        <f t="shared" si="21"/>
        <v>0</v>
      </c>
      <c r="K65" s="461">
        <f t="shared" si="21"/>
        <v>0</v>
      </c>
      <c r="L65" s="468">
        <f t="shared" si="21"/>
        <v>0</v>
      </c>
      <c r="M65" s="461">
        <f t="shared" si="21"/>
        <v>0</v>
      </c>
      <c r="N65" s="468">
        <f t="shared" si="21"/>
        <v>0</v>
      </c>
      <c r="O65" s="461">
        <f t="shared" si="21"/>
        <v>0</v>
      </c>
      <c r="P65" s="468">
        <f t="shared" si="21"/>
        <v>0</v>
      </c>
      <c r="Q65" s="275"/>
      <c r="R65" s="461">
        <f t="shared" si="22"/>
        <v>0</v>
      </c>
      <c r="S65" s="461">
        <f t="shared" si="22"/>
        <v>0</v>
      </c>
      <c r="T65" s="473">
        <f t="shared" si="22"/>
        <v>0</v>
      </c>
      <c r="U65" s="477">
        <f t="shared" si="22"/>
        <v>0</v>
      </c>
      <c r="V65" s="14"/>
      <c r="W65" s="461">
        <f t="shared" si="23"/>
        <v>0</v>
      </c>
      <c r="X65" s="450">
        <f t="shared" si="23"/>
        <v>0</v>
      </c>
      <c r="Y65" s="457">
        <f t="shared" si="23"/>
        <v>0</v>
      </c>
      <c r="Z65" s="1"/>
    </row>
    <row r="66" spans="2:26" s="2" customFormat="1" ht="15" hidden="1" customHeight="1" x14ac:dyDescent="0.2">
      <c r="B66" s="443" t="s">
        <v>37</v>
      </c>
      <c r="C66" s="462">
        <f t="shared" si="24"/>
        <v>0</v>
      </c>
      <c r="D66" s="469">
        <f t="shared" si="21"/>
        <v>0</v>
      </c>
      <c r="E66" s="462">
        <f t="shared" si="21"/>
        <v>0</v>
      </c>
      <c r="F66" s="469">
        <f t="shared" si="21"/>
        <v>0</v>
      </c>
      <c r="G66" s="462">
        <f t="shared" si="21"/>
        <v>0</v>
      </c>
      <c r="H66" s="469">
        <f t="shared" si="21"/>
        <v>0</v>
      </c>
      <c r="I66" s="462">
        <f t="shared" si="21"/>
        <v>0</v>
      </c>
      <c r="J66" s="469">
        <f t="shared" si="21"/>
        <v>0</v>
      </c>
      <c r="K66" s="462">
        <f t="shared" si="21"/>
        <v>0</v>
      </c>
      <c r="L66" s="469">
        <f t="shared" si="21"/>
        <v>0</v>
      </c>
      <c r="M66" s="462">
        <f t="shared" si="21"/>
        <v>0</v>
      </c>
      <c r="N66" s="469">
        <f t="shared" si="21"/>
        <v>0</v>
      </c>
      <c r="O66" s="462">
        <f t="shared" si="21"/>
        <v>0</v>
      </c>
      <c r="P66" s="469">
        <f t="shared" si="21"/>
        <v>0</v>
      </c>
      <c r="Q66" s="275"/>
      <c r="R66" s="462">
        <f t="shared" si="22"/>
        <v>0</v>
      </c>
      <c r="S66" s="462">
        <f t="shared" si="22"/>
        <v>0</v>
      </c>
      <c r="T66" s="474">
        <f t="shared" si="22"/>
        <v>0</v>
      </c>
      <c r="U66" s="478">
        <f t="shared" si="22"/>
        <v>0</v>
      </c>
      <c r="V66" s="14"/>
      <c r="W66" s="462">
        <f t="shared" si="23"/>
        <v>0</v>
      </c>
      <c r="X66" s="452">
        <f t="shared" si="23"/>
        <v>0</v>
      </c>
      <c r="Y66" s="458">
        <f t="shared" si="23"/>
        <v>0</v>
      </c>
      <c r="Z66" s="1"/>
    </row>
    <row r="67" spans="2:26" s="2" customFormat="1" ht="15" hidden="1" customHeight="1" x14ac:dyDescent="0.2">
      <c r="B67" s="444" t="s">
        <v>38</v>
      </c>
      <c r="C67" s="461">
        <f t="shared" si="24"/>
        <v>0</v>
      </c>
      <c r="D67" s="468">
        <f t="shared" si="21"/>
        <v>0</v>
      </c>
      <c r="E67" s="461">
        <f t="shared" si="21"/>
        <v>0</v>
      </c>
      <c r="F67" s="468">
        <f t="shared" si="21"/>
        <v>0</v>
      </c>
      <c r="G67" s="461">
        <f t="shared" si="21"/>
        <v>0</v>
      </c>
      <c r="H67" s="468">
        <f t="shared" si="21"/>
        <v>0</v>
      </c>
      <c r="I67" s="461">
        <f t="shared" si="21"/>
        <v>0</v>
      </c>
      <c r="J67" s="468">
        <f t="shared" si="21"/>
        <v>0</v>
      </c>
      <c r="K67" s="461">
        <f t="shared" si="21"/>
        <v>0</v>
      </c>
      <c r="L67" s="468">
        <f t="shared" si="21"/>
        <v>0</v>
      </c>
      <c r="M67" s="461">
        <f t="shared" si="21"/>
        <v>0</v>
      </c>
      <c r="N67" s="468">
        <f t="shared" si="21"/>
        <v>0</v>
      </c>
      <c r="O67" s="461">
        <f t="shared" si="21"/>
        <v>0</v>
      </c>
      <c r="P67" s="468">
        <f t="shared" si="21"/>
        <v>0</v>
      </c>
      <c r="Q67" s="275"/>
      <c r="R67" s="461">
        <f t="shared" si="22"/>
        <v>0</v>
      </c>
      <c r="S67" s="461">
        <f t="shared" si="22"/>
        <v>0</v>
      </c>
      <c r="T67" s="473">
        <f t="shared" si="22"/>
        <v>0</v>
      </c>
      <c r="U67" s="477">
        <f t="shared" si="22"/>
        <v>0</v>
      </c>
      <c r="V67" s="14"/>
      <c r="W67" s="461">
        <f t="shared" si="23"/>
        <v>0</v>
      </c>
      <c r="X67" s="450">
        <f t="shared" si="23"/>
        <v>0</v>
      </c>
      <c r="Y67" s="457">
        <f t="shared" si="23"/>
        <v>0</v>
      </c>
      <c r="Z67" s="1"/>
    </row>
    <row r="68" spans="2:26" s="2" customFormat="1" ht="15" hidden="1" customHeight="1" x14ac:dyDescent="0.2">
      <c r="B68" s="443" t="s">
        <v>39</v>
      </c>
      <c r="C68" s="461">
        <f t="shared" si="24"/>
        <v>0</v>
      </c>
      <c r="D68" s="468">
        <f t="shared" si="21"/>
        <v>0</v>
      </c>
      <c r="E68" s="461">
        <f t="shared" si="21"/>
        <v>0</v>
      </c>
      <c r="F68" s="468">
        <f t="shared" si="21"/>
        <v>0</v>
      </c>
      <c r="G68" s="461">
        <f t="shared" si="21"/>
        <v>0</v>
      </c>
      <c r="H68" s="468">
        <f t="shared" si="21"/>
        <v>0</v>
      </c>
      <c r="I68" s="461">
        <f t="shared" si="21"/>
        <v>0</v>
      </c>
      <c r="J68" s="468">
        <f t="shared" si="21"/>
        <v>0</v>
      </c>
      <c r="K68" s="461">
        <f t="shared" si="21"/>
        <v>0</v>
      </c>
      <c r="L68" s="468">
        <f t="shared" si="21"/>
        <v>0</v>
      </c>
      <c r="M68" s="461">
        <f t="shared" si="21"/>
        <v>0</v>
      </c>
      <c r="N68" s="468">
        <f t="shared" si="21"/>
        <v>0</v>
      </c>
      <c r="O68" s="461">
        <f t="shared" si="21"/>
        <v>0</v>
      </c>
      <c r="P68" s="468">
        <f t="shared" si="21"/>
        <v>0</v>
      </c>
      <c r="Q68" s="275"/>
      <c r="R68" s="461">
        <f t="shared" si="22"/>
        <v>0</v>
      </c>
      <c r="S68" s="461">
        <f t="shared" si="22"/>
        <v>0</v>
      </c>
      <c r="T68" s="473">
        <f t="shared" si="22"/>
        <v>0</v>
      </c>
      <c r="U68" s="477">
        <f t="shared" si="22"/>
        <v>0</v>
      </c>
      <c r="V68" s="14"/>
      <c r="W68" s="461">
        <f t="shared" si="23"/>
        <v>0</v>
      </c>
      <c r="X68" s="450">
        <f t="shared" si="23"/>
        <v>0</v>
      </c>
      <c r="Y68" s="457">
        <f t="shared" si="23"/>
        <v>0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4"/>
        <v>0</v>
      </c>
      <c r="D69" s="471">
        <f t="shared" si="21"/>
        <v>0</v>
      </c>
      <c r="E69" s="464">
        <f t="shared" si="21"/>
        <v>0</v>
      </c>
      <c r="F69" s="471">
        <f t="shared" si="21"/>
        <v>0</v>
      </c>
      <c r="G69" s="464">
        <f t="shared" si="21"/>
        <v>0</v>
      </c>
      <c r="H69" s="471">
        <f t="shared" si="21"/>
        <v>0</v>
      </c>
      <c r="I69" s="464">
        <f t="shared" si="21"/>
        <v>0</v>
      </c>
      <c r="J69" s="471">
        <f t="shared" si="21"/>
        <v>0</v>
      </c>
      <c r="K69" s="464">
        <f t="shared" si="21"/>
        <v>0</v>
      </c>
      <c r="L69" s="471">
        <f t="shared" si="21"/>
        <v>0</v>
      </c>
      <c r="M69" s="464">
        <f t="shared" si="21"/>
        <v>0</v>
      </c>
      <c r="N69" s="471">
        <f t="shared" si="21"/>
        <v>0</v>
      </c>
      <c r="O69" s="464">
        <f t="shared" si="21"/>
        <v>0</v>
      </c>
      <c r="P69" s="471">
        <f t="shared" si="21"/>
        <v>0</v>
      </c>
      <c r="Q69" s="275"/>
      <c r="R69" s="464">
        <f t="shared" si="22"/>
        <v>0</v>
      </c>
      <c r="S69" s="464">
        <f t="shared" si="22"/>
        <v>0</v>
      </c>
      <c r="T69" s="480">
        <f t="shared" si="22"/>
        <v>0</v>
      </c>
      <c r="U69" s="481">
        <f t="shared" si="22"/>
        <v>0</v>
      </c>
      <c r="V69" s="14"/>
      <c r="W69" s="464">
        <f t="shared" si="23"/>
        <v>0</v>
      </c>
      <c r="X69" s="465">
        <f t="shared" si="23"/>
        <v>0</v>
      </c>
      <c r="Y69" s="460">
        <f t="shared" si="23"/>
        <v>0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2"/>
      <c r="U71" s="12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657" t="str">
        <f>T7</f>
        <v>2016  ~  2017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43"/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85"/>
      <c r="I75" s="26"/>
      <c r="J75" s="27"/>
      <c r="K75" s="109"/>
      <c r="L75" s="85"/>
      <c r="M75" s="26"/>
      <c r="N75" s="27"/>
      <c r="O75" s="109"/>
      <c r="P75" s="85"/>
      <c r="Q75" s="144"/>
      <c r="R75" s="145"/>
      <c r="S75" s="10"/>
      <c r="T75" s="148"/>
      <c r="U75" s="149"/>
      <c r="V75" s="721"/>
      <c r="W75" s="172">
        <f>I75+K75+M75+O75+G75+E75+C75+Q75</f>
        <v>0</v>
      </c>
      <c r="X75" s="206">
        <f>J75+L75+N75+P75+H75+F75+D75+R75</f>
        <v>0</v>
      </c>
      <c r="Y75" s="73">
        <f>W75+X75</f>
        <v>0</v>
      </c>
    </row>
    <row r="76" spans="2:26" ht="15" customHeight="1" x14ac:dyDescent="0.2">
      <c r="B76" s="63" t="s">
        <v>31</v>
      </c>
      <c r="C76" s="22"/>
      <c r="D76" s="87"/>
      <c r="E76" s="16"/>
      <c r="F76" s="15"/>
      <c r="G76" s="110"/>
      <c r="H76" s="87"/>
      <c r="I76" s="16"/>
      <c r="J76" s="15"/>
      <c r="K76" s="110"/>
      <c r="L76" s="87"/>
      <c r="M76" s="16"/>
      <c r="N76" s="15"/>
      <c r="O76" s="110"/>
      <c r="P76" s="87"/>
      <c r="Q76" s="146"/>
      <c r="R76" s="147"/>
      <c r="S76" s="10"/>
      <c r="T76" s="146"/>
      <c r="U76" s="147"/>
      <c r="V76" s="721"/>
      <c r="W76" s="174">
        <f t="shared" ref="W76:X87" si="25">I76+K76+M76+O76+G76+E76+C76+Q76</f>
        <v>0</v>
      </c>
      <c r="X76" s="207">
        <f t="shared" si="25"/>
        <v>0</v>
      </c>
      <c r="Y76" s="74">
        <f t="shared" ref="Y76:Y87" si="26">W76+X76</f>
        <v>0</v>
      </c>
    </row>
    <row r="77" spans="2:26" ht="15" customHeight="1" x14ac:dyDescent="0.2">
      <c r="B77" s="63" t="s">
        <v>58</v>
      </c>
      <c r="C77" s="22"/>
      <c r="D77" s="87"/>
      <c r="E77" s="16"/>
      <c r="F77" s="15"/>
      <c r="G77" s="110"/>
      <c r="H77" s="87"/>
      <c r="I77" s="16"/>
      <c r="J77" s="15"/>
      <c r="K77" s="110"/>
      <c r="L77" s="87"/>
      <c r="M77" s="16"/>
      <c r="N77" s="15"/>
      <c r="O77" s="110"/>
      <c r="P77" s="87"/>
      <c r="Q77" s="146"/>
      <c r="R77" s="147"/>
      <c r="S77" s="10"/>
      <c r="T77" s="150"/>
      <c r="U77" s="151"/>
      <c r="V77" s="721"/>
      <c r="W77" s="174">
        <f t="shared" si="25"/>
        <v>0</v>
      </c>
      <c r="X77" s="207">
        <f t="shared" si="25"/>
        <v>0</v>
      </c>
      <c r="Y77" s="74">
        <f t="shared" si="26"/>
        <v>0</v>
      </c>
    </row>
    <row r="78" spans="2:26" ht="15" customHeight="1" x14ac:dyDescent="0.2">
      <c r="B78" s="64" t="s">
        <v>32</v>
      </c>
      <c r="C78" s="88"/>
      <c r="D78" s="89"/>
      <c r="E78" s="30"/>
      <c r="F78" s="31"/>
      <c r="G78" s="112"/>
      <c r="H78" s="89"/>
      <c r="I78" s="30"/>
      <c r="J78" s="31"/>
      <c r="K78" s="112"/>
      <c r="L78" s="89"/>
      <c r="M78" s="30"/>
      <c r="N78" s="31"/>
      <c r="O78" s="112"/>
      <c r="P78" s="89"/>
      <c r="Q78" s="148"/>
      <c r="R78" s="149"/>
      <c r="S78" s="10"/>
      <c r="T78" s="146"/>
      <c r="U78" s="147"/>
      <c r="V78" s="721"/>
      <c r="W78" s="176">
        <f t="shared" si="25"/>
        <v>0</v>
      </c>
      <c r="X78" s="208">
        <f t="shared" si="25"/>
        <v>0</v>
      </c>
      <c r="Y78" s="75">
        <f t="shared" si="26"/>
        <v>0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110"/>
      <c r="H79" s="87"/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10"/>
      <c r="T79" s="146"/>
      <c r="U79" s="147"/>
      <c r="V79" s="721"/>
      <c r="W79" s="174">
        <f t="shared" si="25"/>
        <v>0</v>
      </c>
      <c r="X79" s="207">
        <f t="shared" si="25"/>
        <v>0</v>
      </c>
      <c r="Y79" s="74">
        <f t="shared" si="26"/>
        <v>0</v>
      </c>
    </row>
    <row r="80" spans="2:26" ht="15" customHeight="1" x14ac:dyDescent="0.2">
      <c r="B80" s="65" t="s">
        <v>34</v>
      </c>
      <c r="C80" s="93"/>
      <c r="D80" s="94"/>
      <c r="E80" s="33"/>
      <c r="F80" s="34"/>
      <c r="G80" s="108"/>
      <c r="H80" s="94"/>
      <c r="I80" s="33"/>
      <c r="J80" s="34"/>
      <c r="K80" s="108"/>
      <c r="L80" s="94"/>
      <c r="M80" s="33"/>
      <c r="N80" s="34"/>
      <c r="O80" s="108"/>
      <c r="P80" s="94"/>
      <c r="Q80" s="150"/>
      <c r="R80" s="151"/>
      <c r="S80" s="10"/>
      <c r="T80" s="146"/>
      <c r="U80" s="147"/>
      <c r="V80" s="721"/>
      <c r="W80" s="178">
        <f t="shared" si="25"/>
        <v>0</v>
      </c>
      <c r="X80" s="209">
        <f t="shared" si="25"/>
        <v>0</v>
      </c>
      <c r="Y80" s="76">
        <f t="shared" si="26"/>
        <v>0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110"/>
      <c r="H81" s="87"/>
      <c r="I81" s="16"/>
      <c r="J81" s="15"/>
      <c r="K81" s="110"/>
      <c r="L81" s="87"/>
      <c r="M81" s="16"/>
      <c r="N81" s="15"/>
      <c r="O81" s="110"/>
      <c r="P81" s="87"/>
      <c r="Q81" s="146"/>
      <c r="R81" s="147"/>
      <c r="S81" s="10"/>
      <c r="T81" s="148"/>
      <c r="U81" s="149"/>
      <c r="V81" s="721"/>
      <c r="W81" s="176">
        <f t="shared" si="25"/>
        <v>0</v>
      </c>
      <c r="X81" s="208">
        <f t="shared" si="25"/>
        <v>0</v>
      </c>
      <c r="Y81" s="75">
        <f t="shared" si="26"/>
        <v>0</v>
      </c>
    </row>
    <row r="82" spans="2:26" ht="15" customHeight="1" x14ac:dyDescent="0.2">
      <c r="B82" s="63" t="s">
        <v>36</v>
      </c>
      <c r="C82" s="22"/>
      <c r="D82" s="87"/>
      <c r="E82" s="16"/>
      <c r="F82" s="15"/>
      <c r="G82" s="110"/>
      <c r="H82" s="87"/>
      <c r="I82" s="16"/>
      <c r="J82" s="15"/>
      <c r="K82" s="110"/>
      <c r="L82" s="87"/>
      <c r="M82" s="16"/>
      <c r="N82" s="15"/>
      <c r="O82" s="110"/>
      <c r="P82" s="87"/>
      <c r="Q82" s="146"/>
      <c r="R82" s="147"/>
      <c r="S82" s="10"/>
      <c r="T82" s="146"/>
      <c r="U82" s="147"/>
      <c r="V82" s="721"/>
      <c r="W82" s="174">
        <f t="shared" si="25"/>
        <v>0</v>
      </c>
      <c r="X82" s="207">
        <f t="shared" si="25"/>
        <v>0</v>
      </c>
      <c r="Y82" s="74">
        <f t="shared" si="26"/>
        <v>0</v>
      </c>
    </row>
    <row r="83" spans="2:26" ht="15" customHeight="1" x14ac:dyDescent="0.2">
      <c r="B83" s="63" t="s">
        <v>37</v>
      </c>
      <c r="C83" s="22"/>
      <c r="D83" s="87"/>
      <c r="E83" s="16"/>
      <c r="F83" s="15"/>
      <c r="G83" s="110"/>
      <c r="H83" s="87"/>
      <c r="I83" s="16"/>
      <c r="J83" s="15"/>
      <c r="K83" s="110"/>
      <c r="L83" s="87"/>
      <c r="M83" s="16"/>
      <c r="N83" s="15"/>
      <c r="O83" s="110"/>
      <c r="P83" s="87"/>
      <c r="Q83" s="146"/>
      <c r="R83" s="147"/>
      <c r="S83" s="10"/>
      <c r="T83" s="150"/>
      <c r="U83" s="151"/>
      <c r="V83" s="721"/>
      <c r="W83" s="178">
        <f t="shared" si="25"/>
        <v>0</v>
      </c>
      <c r="X83" s="209">
        <f t="shared" si="25"/>
        <v>0</v>
      </c>
      <c r="Y83" s="76">
        <f t="shared" si="26"/>
        <v>0</v>
      </c>
    </row>
    <row r="84" spans="2:26" ht="15" customHeight="1" x14ac:dyDescent="0.2">
      <c r="B84" s="64" t="s">
        <v>38</v>
      </c>
      <c r="C84" s="88"/>
      <c r="D84" s="89"/>
      <c r="E84" s="30"/>
      <c r="F84" s="31"/>
      <c r="G84" s="112"/>
      <c r="H84" s="89"/>
      <c r="I84" s="30"/>
      <c r="J84" s="31"/>
      <c r="K84" s="112"/>
      <c r="L84" s="89"/>
      <c r="M84" s="30"/>
      <c r="N84" s="31"/>
      <c r="O84" s="112"/>
      <c r="P84" s="89"/>
      <c r="Q84" s="148"/>
      <c r="R84" s="149"/>
      <c r="S84" s="10"/>
      <c r="T84" s="146"/>
      <c r="U84" s="147"/>
      <c r="V84" s="721"/>
      <c r="W84" s="174">
        <f t="shared" si="25"/>
        <v>0</v>
      </c>
      <c r="X84" s="207">
        <f t="shared" si="25"/>
        <v>0</v>
      </c>
      <c r="Y84" s="74">
        <f t="shared" si="26"/>
        <v>0</v>
      </c>
    </row>
    <row r="85" spans="2:26" ht="15" customHeight="1" x14ac:dyDescent="0.2">
      <c r="B85" s="63" t="s">
        <v>39</v>
      </c>
      <c r="C85" s="22"/>
      <c r="D85" s="87"/>
      <c r="E85" s="16"/>
      <c r="F85" s="15"/>
      <c r="G85" s="110"/>
      <c r="H85" s="87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10"/>
      <c r="T85" s="146"/>
      <c r="U85" s="147"/>
      <c r="V85" s="721"/>
      <c r="W85" s="174">
        <f t="shared" si="25"/>
        <v>0</v>
      </c>
      <c r="X85" s="207">
        <f t="shared" si="25"/>
        <v>0</v>
      </c>
      <c r="Y85" s="74">
        <f t="shared" si="26"/>
        <v>0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97"/>
      <c r="I86" s="115"/>
      <c r="J86" s="28"/>
      <c r="K86" s="113"/>
      <c r="L86" s="97"/>
      <c r="M86" s="115"/>
      <c r="N86" s="28"/>
      <c r="O86" s="113"/>
      <c r="P86" s="97"/>
      <c r="Q86" s="152"/>
      <c r="R86" s="153"/>
      <c r="S86" s="10"/>
      <c r="T86" s="146"/>
      <c r="U86" s="147"/>
      <c r="V86" s="721"/>
      <c r="W86" s="199">
        <f t="shared" si="25"/>
        <v>0</v>
      </c>
      <c r="X86" s="210">
        <f t="shared" si="25"/>
        <v>0</v>
      </c>
      <c r="Y86" s="77">
        <f t="shared" si="26"/>
        <v>0</v>
      </c>
    </row>
    <row r="87" spans="2:26" ht="15" customHeight="1" thickBot="1" x14ac:dyDescent="0.25">
      <c r="B87" s="66" t="s">
        <v>29</v>
      </c>
      <c r="C87" s="154">
        <f>SUM(C75:C86)</f>
        <v>0</v>
      </c>
      <c r="D87" s="658">
        <f>SUM(D75:D86)</f>
        <v>0</v>
      </c>
      <c r="E87" s="154">
        <f t="shared" ref="E87:U87" si="27">SUM(E75:E86)</f>
        <v>0</v>
      </c>
      <c r="F87" s="82">
        <f t="shared" si="27"/>
        <v>0</v>
      </c>
      <c r="G87" s="154">
        <f t="shared" si="27"/>
        <v>0</v>
      </c>
      <c r="H87" s="82">
        <f t="shared" si="27"/>
        <v>0</v>
      </c>
      <c r="I87" s="154">
        <f t="shared" si="27"/>
        <v>0</v>
      </c>
      <c r="J87" s="658">
        <f t="shared" si="27"/>
        <v>0</v>
      </c>
      <c r="K87" s="154">
        <f t="shared" si="27"/>
        <v>0</v>
      </c>
      <c r="L87" s="82">
        <f t="shared" si="27"/>
        <v>0</v>
      </c>
      <c r="M87" s="154">
        <f t="shared" si="27"/>
        <v>0</v>
      </c>
      <c r="N87" s="82">
        <f t="shared" si="27"/>
        <v>0</v>
      </c>
      <c r="O87" s="154">
        <f t="shared" si="27"/>
        <v>0</v>
      </c>
      <c r="P87" s="82">
        <f t="shared" si="27"/>
        <v>0</v>
      </c>
      <c r="Q87" s="154">
        <f t="shared" si="27"/>
        <v>0</v>
      </c>
      <c r="R87" s="82">
        <f t="shared" si="27"/>
        <v>0</v>
      </c>
      <c r="T87" s="59">
        <f t="shared" si="27"/>
        <v>0</v>
      </c>
      <c r="U87" s="56">
        <f t="shared" si="27"/>
        <v>0</v>
      </c>
      <c r="V87" s="721"/>
      <c r="W87" s="119">
        <f t="shared" si="25"/>
        <v>0</v>
      </c>
      <c r="X87" s="60">
        <f t="shared" si="25"/>
        <v>0</v>
      </c>
      <c r="Y87" s="57">
        <f t="shared" si="26"/>
        <v>0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28">D75</f>
        <v>0</v>
      </c>
      <c r="E88" s="447">
        <f t="shared" si="28"/>
        <v>0</v>
      </c>
      <c r="F88" s="467">
        <f t="shared" si="28"/>
        <v>0</v>
      </c>
      <c r="G88" s="447">
        <f t="shared" si="28"/>
        <v>0</v>
      </c>
      <c r="H88" s="467">
        <f t="shared" si="28"/>
        <v>0</v>
      </c>
      <c r="I88" s="447">
        <f t="shared" si="28"/>
        <v>0</v>
      </c>
      <c r="J88" s="467">
        <f t="shared" si="28"/>
        <v>0</v>
      </c>
      <c r="K88" s="447">
        <f t="shared" si="28"/>
        <v>0</v>
      </c>
      <c r="L88" s="467">
        <f t="shared" si="28"/>
        <v>0</v>
      </c>
      <c r="M88" s="447">
        <f t="shared" si="28"/>
        <v>0</v>
      </c>
      <c r="N88" s="467">
        <f t="shared" si="28"/>
        <v>0</v>
      </c>
      <c r="O88" s="447">
        <f t="shared" si="28"/>
        <v>0</v>
      </c>
      <c r="P88" s="467">
        <f t="shared" si="28"/>
        <v>0</v>
      </c>
      <c r="Q88" s="447">
        <f t="shared" si="28"/>
        <v>0</v>
      </c>
      <c r="R88" s="467">
        <f t="shared" si="28"/>
        <v>0</v>
      </c>
      <c r="T88" s="447">
        <f>T75</f>
        <v>0</v>
      </c>
      <c r="U88" s="467">
        <f>U75</f>
        <v>0</v>
      </c>
      <c r="W88" s="447">
        <f>W75</f>
        <v>0</v>
      </c>
      <c r="X88" s="449">
        <f>X75</f>
        <v>0</v>
      </c>
      <c r="Y88" s="456">
        <f>Y75</f>
        <v>0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29">D76+D88</f>
        <v>0</v>
      </c>
      <c r="E89" s="461">
        <f t="shared" si="29"/>
        <v>0</v>
      </c>
      <c r="F89" s="468">
        <f t="shared" si="29"/>
        <v>0</v>
      </c>
      <c r="G89" s="461">
        <f t="shared" si="29"/>
        <v>0</v>
      </c>
      <c r="H89" s="468">
        <f t="shared" si="29"/>
        <v>0</v>
      </c>
      <c r="I89" s="461">
        <f t="shared" si="29"/>
        <v>0</v>
      </c>
      <c r="J89" s="468">
        <f t="shared" si="29"/>
        <v>0</v>
      </c>
      <c r="K89" s="461">
        <f t="shared" si="29"/>
        <v>0</v>
      </c>
      <c r="L89" s="468">
        <f t="shared" si="29"/>
        <v>0</v>
      </c>
      <c r="M89" s="461">
        <f t="shared" si="29"/>
        <v>0</v>
      </c>
      <c r="N89" s="468">
        <f t="shared" si="29"/>
        <v>0</v>
      </c>
      <c r="O89" s="461">
        <f t="shared" si="29"/>
        <v>0</v>
      </c>
      <c r="P89" s="468">
        <f t="shared" si="29"/>
        <v>0</v>
      </c>
      <c r="Q89" s="461">
        <f t="shared" si="29"/>
        <v>0</v>
      </c>
      <c r="R89" s="468">
        <f t="shared" si="29"/>
        <v>0</v>
      </c>
      <c r="S89" s="1"/>
      <c r="T89" s="461">
        <f t="shared" ref="T89:U99" si="30">T76+T88</f>
        <v>0</v>
      </c>
      <c r="U89" s="468">
        <f t="shared" si="30"/>
        <v>0</v>
      </c>
      <c r="V89" s="10"/>
      <c r="W89" s="461">
        <f t="shared" ref="W89:Y99" si="31">W76+W88</f>
        <v>0</v>
      </c>
      <c r="X89" s="450">
        <f t="shared" si="31"/>
        <v>0</v>
      </c>
      <c r="Y89" s="457">
        <f t="shared" si="31"/>
        <v>0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2">C77+C89</f>
        <v>0</v>
      </c>
      <c r="D90" s="469">
        <f t="shared" si="29"/>
        <v>0</v>
      </c>
      <c r="E90" s="462">
        <f t="shared" si="29"/>
        <v>0</v>
      </c>
      <c r="F90" s="469">
        <f t="shared" si="29"/>
        <v>0</v>
      </c>
      <c r="G90" s="462">
        <f t="shared" si="29"/>
        <v>0</v>
      </c>
      <c r="H90" s="469">
        <f t="shared" si="29"/>
        <v>0</v>
      </c>
      <c r="I90" s="462">
        <f t="shared" si="29"/>
        <v>0</v>
      </c>
      <c r="J90" s="469">
        <f t="shared" si="29"/>
        <v>0</v>
      </c>
      <c r="K90" s="462">
        <f t="shared" si="29"/>
        <v>0</v>
      </c>
      <c r="L90" s="469">
        <f t="shared" si="29"/>
        <v>0</v>
      </c>
      <c r="M90" s="462">
        <f t="shared" si="29"/>
        <v>0</v>
      </c>
      <c r="N90" s="469">
        <f t="shared" si="29"/>
        <v>0</v>
      </c>
      <c r="O90" s="462">
        <f t="shared" si="29"/>
        <v>0</v>
      </c>
      <c r="P90" s="469">
        <f t="shared" si="29"/>
        <v>0</v>
      </c>
      <c r="Q90" s="462">
        <f t="shared" si="29"/>
        <v>0</v>
      </c>
      <c r="R90" s="469">
        <f t="shared" si="29"/>
        <v>0</v>
      </c>
      <c r="S90" s="1"/>
      <c r="T90" s="462">
        <f t="shared" si="30"/>
        <v>0</v>
      </c>
      <c r="U90" s="469">
        <f t="shared" si="30"/>
        <v>0</v>
      </c>
      <c r="V90" s="10"/>
      <c r="W90" s="462">
        <f t="shared" si="31"/>
        <v>0</v>
      </c>
      <c r="X90" s="452">
        <f t="shared" si="31"/>
        <v>0</v>
      </c>
      <c r="Y90" s="458">
        <f t="shared" si="31"/>
        <v>0</v>
      </c>
      <c r="Z90" s="10"/>
    </row>
    <row r="91" spans="2:26" s="14" customFormat="1" ht="15" hidden="1" customHeight="1" x14ac:dyDescent="0.2">
      <c r="B91" s="444" t="s">
        <v>32</v>
      </c>
      <c r="C91" s="461">
        <f t="shared" si="32"/>
        <v>0</v>
      </c>
      <c r="D91" s="468">
        <f t="shared" si="29"/>
        <v>0</v>
      </c>
      <c r="E91" s="461">
        <f t="shared" si="29"/>
        <v>0</v>
      </c>
      <c r="F91" s="468">
        <f t="shared" si="29"/>
        <v>0</v>
      </c>
      <c r="G91" s="461">
        <f t="shared" si="29"/>
        <v>0</v>
      </c>
      <c r="H91" s="468">
        <f t="shared" si="29"/>
        <v>0</v>
      </c>
      <c r="I91" s="461">
        <f t="shared" si="29"/>
        <v>0</v>
      </c>
      <c r="J91" s="468">
        <f t="shared" si="29"/>
        <v>0</v>
      </c>
      <c r="K91" s="461">
        <f t="shared" si="29"/>
        <v>0</v>
      </c>
      <c r="L91" s="468">
        <f t="shared" si="29"/>
        <v>0</v>
      </c>
      <c r="M91" s="461">
        <f t="shared" si="29"/>
        <v>0</v>
      </c>
      <c r="N91" s="468">
        <f t="shared" si="29"/>
        <v>0</v>
      </c>
      <c r="O91" s="461">
        <f t="shared" si="29"/>
        <v>0</v>
      </c>
      <c r="P91" s="468">
        <f t="shared" si="29"/>
        <v>0</v>
      </c>
      <c r="Q91" s="461">
        <f t="shared" si="29"/>
        <v>0</v>
      </c>
      <c r="R91" s="468">
        <f t="shared" si="29"/>
        <v>0</v>
      </c>
      <c r="S91" s="1"/>
      <c r="T91" s="461">
        <f t="shared" si="30"/>
        <v>0</v>
      </c>
      <c r="U91" s="468">
        <f t="shared" si="30"/>
        <v>0</v>
      </c>
      <c r="V91" s="10"/>
      <c r="W91" s="461">
        <f t="shared" si="31"/>
        <v>0</v>
      </c>
      <c r="X91" s="450">
        <f t="shared" si="31"/>
        <v>0</v>
      </c>
      <c r="Y91" s="457">
        <f t="shared" si="31"/>
        <v>0</v>
      </c>
      <c r="Z91" s="10"/>
    </row>
    <row r="92" spans="2:26" s="14" customFormat="1" ht="15" hidden="1" customHeight="1" x14ac:dyDescent="0.2">
      <c r="B92" s="443" t="s">
        <v>33</v>
      </c>
      <c r="C92" s="461">
        <f t="shared" si="32"/>
        <v>0</v>
      </c>
      <c r="D92" s="468">
        <f t="shared" si="29"/>
        <v>0</v>
      </c>
      <c r="E92" s="461">
        <f t="shared" si="29"/>
        <v>0</v>
      </c>
      <c r="F92" s="468">
        <f t="shared" si="29"/>
        <v>0</v>
      </c>
      <c r="G92" s="461">
        <f t="shared" si="29"/>
        <v>0</v>
      </c>
      <c r="H92" s="468">
        <f t="shared" si="29"/>
        <v>0</v>
      </c>
      <c r="I92" s="461">
        <f t="shared" si="29"/>
        <v>0</v>
      </c>
      <c r="J92" s="468">
        <f t="shared" si="29"/>
        <v>0</v>
      </c>
      <c r="K92" s="461">
        <f t="shared" si="29"/>
        <v>0</v>
      </c>
      <c r="L92" s="468">
        <f t="shared" si="29"/>
        <v>0</v>
      </c>
      <c r="M92" s="461">
        <f t="shared" si="29"/>
        <v>0</v>
      </c>
      <c r="N92" s="468">
        <f t="shared" si="29"/>
        <v>0</v>
      </c>
      <c r="O92" s="461">
        <f t="shared" si="29"/>
        <v>0</v>
      </c>
      <c r="P92" s="468">
        <f t="shared" si="29"/>
        <v>0</v>
      </c>
      <c r="Q92" s="461">
        <f t="shared" si="29"/>
        <v>0</v>
      </c>
      <c r="R92" s="468">
        <f t="shared" si="29"/>
        <v>0</v>
      </c>
      <c r="S92" s="1"/>
      <c r="T92" s="461">
        <f t="shared" si="30"/>
        <v>0</v>
      </c>
      <c r="U92" s="468">
        <f t="shared" si="30"/>
        <v>0</v>
      </c>
      <c r="V92" s="10"/>
      <c r="W92" s="461">
        <f t="shared" si="31"/>
        <v>0</v>
      </c>
      <c r="X92" s="450">
        <f t="shared" si="31"/>
        <v>0</v>
      </c>
      <c r="Y92" s="457">
        <f t="shared" si="31"/>
        <v>0</v>
      </c>
      <c r="Z92" s="10"/>
    </row>
    <row r="93" spans="2:26" s="14" customFormat="1" ht="15" hidden="1" customHeight="1" x14ac:dyDescent="0.2">
      <c r="B93" s="445" t="s">
        <v>34</v>
      </c>
      <c r="C93" s="461">
        <f t="shared" si="32"/>
        <v>0</v>
      </c>
      <c r="D93" s="468">
        <f t="shared" si="29"/>
        <v>0</v>
      </c>
      <c r="E93" s="461">
        <f t="shared" si="29"/>
        <v>0</v>
      </c>
      <c r="F93" s="468">
        <f t="shared" si="29"/>
        <v>0</v>
      </c>
      <c r="G93" s="461">
        <f t="shared" si="29"/>
        <v>0</v>
      </c>
      <c r="H93" s="468">
        <f t="shared" si="29"/>
        <v>0</v>
      </c>
      <c r="I93" s="461">
        <f t="shared" si="29"/>
        <v>0</v>
      </c>
      <c r="J93" s="468">
        <f t="shared" si="29"/>
        <v>0</v>
      </c>
      <c r="K93" s="461">
        <f t="shared" si="29"/>
        <v>0</v>
      </c>
      <c r="L93" s="468">
        <f t="shared" si="29"/>
        <v>0</v>
      </c>
      <c r="M93" s="461">
        <f t="shared" si="29"/>
        <v>0</v>
      </c>
      <c r="N93" s="468">
        <f t="shared" si="29"/>
        <v>0</v>
      </c>
      <c r="O93" s="461">
        <f t="shared" si="29"/>
        <v>0</v>
      </c>
      <c r="P93" s="468">
        <f t="shared" si="29"/>
        <v>0</v>
      </c>
      <c r="Q93" s="461">
        <f t="shared" si="29"/>
        <v>0</v>
      </c>
      <c r="R93" s="468">
        <f t="shared" si="29"/>
        <v>0</v>
      </c>
      <c r="S93" s="1"/>
      <c r="T93" s="461">
        <f t="shared" si="30"/>
        <v>0</v>
      </c>
      <c r="U93" s="468">
        <f t="shared" si="30"/>
        <v>0</v>
      </c>
      <c r="V93" s="10"/>
      <c r="W93" s="461">
        <f t="shared" si="31"/>
        <v>0</v>
      </c>
      <c r="X93" s="450">
        <f t="shared" si="31"/>
        <v>0</v>
      </c>
      <c r="Y93" s="457">
        <f t="shared" si="31"/>
        <v>0</v>
      </c>
      <c r="Z93" s="10"/>
    </row>
    <row r="94" spans="2:26" s="14" customFormat="1" ht="15" hidden="1" customHeight="1" x14ac:dyDescent="0.2">
      <c r="B94" s="443" t="s">
        <v>35</v>
      </c>
      <c r="C94" s="463">
        <f t="shared" si="32"/>
        <v>0</v>
      </c>
      <c r="D94" s="470">
        <f t="shared" si="29"/>
        <v>0</v>
      </c>
      <c r="E94" s="463">
        <f t="shared" si="29"/>
        <v>0</v>
      </c>
      <c r="F94" s="470">
        <f t="shared" si="29"/>
        <v>0</v>
      </c>
      <c r="G94" s="463">
        <f t="shared" si="29"/>
        <v>0</v>
      </c>
      <c r="H94" s="470">
        <f t="shared" si="29"/>
        <v>0</v>
      </c>
      <c r="I94" s="463">
        <f t="shared" si="29"/>
        <v>0</v>
      </c>
      <c r="J94" s="470">
        <f t="shared" si="29"/>
        <v>0</v>
      </c>
      <c r="K94" s="463">
        <f t="shared" si="29"/>
        <v>0</v>
      </c>
      <c r="L94" s="470">
        <f t="shared" si="29"/>
        <v>0</v>
      </c>
      <c r="M94" s="463">
        <f t="shared" si="29"/>
        <v>0</v>
      </c>
      <c r="N94" s="470">
        <f t="shared" si="29"/>
        <v>0</v>
      </c>
      <c r="O94" s="463">
        <f t="shared" si="29"/>
        <v>0</v>
      </c>
      <c r="P94" s="470">
        <f t="shared" si="29"/>
        <v>0</v>
      </c>
      <c r="Q94" s="463">
        <f t="shared" si="29"/>
        <v>0</v>
      </c>
      <c r="R94" s="470">
        <f t="shared" si="29"/>
        <v>0</v>
      </c>
      <c r="S94" s="1"/>
      <c r="T94" s="463">
        <f t="shared" si="30"/>
        <v>0</v>
      </c>
      <c r="U94" s="470">
        <f t="shared" si="30"/>
        <v>0</v>
      </c>
      <c r="V94" s="10"/>
      <c r="W94" s="463">
        <f t="shared" si="31"/>
        <v>0</v>
      </c>
      <c r="X94" s="454">
        <f t="shared" si="31"/>
        <v>0</v>
      </c>
      <c r="Y94" s="459">
        <f t="shared" si="31"/>
        <v>0</v>
      </c>
      <c r="Z94" s="10"/>
    </row>
    <row r="95" spans="2:26" s="14" customFormat="1" ht="15" hidden="1" customHeight="1" x14ac:dyDescent="0.2">
      <c r="B95" s="443" t="s">
        <v>36</v>
      </c>
      <c r="C95" s="461">
        <f t="shared" si="32"/>
        <v>0</v>
      </c>
      <c r="D95" s="468">
        <f t="shared" si="29"/>
        <v>0</v>
      </c>
      <c r="E95" s="461">
        <f t="shared" si="29"/>
        <v>0</v>
      </c>
      <c r="F95" s="468">
        <f t="shared" si="29"/>
        <v>0</v>
      </c>
      <c r="G95" s="461">
        <f t="shared" si="29"/>
        <v>0</v>
      </c>
      <c r="H95" s="468">
        <f t="shared" si="29"/>
        <v>0</v>
      </c>
      <c r="I95" s="461">
        <f t="shared" si="29"/>
        <v>0</v>
      </c>
      <c r="J95" s="468">
        <f t="shared" si="29"/>
        <v>0</v>
      </c>
      <c r="K95" s="461">
        <f t="shared" si="29"/>
        <v>0</v>
      </c>
      <c r="L95" s="468">
        <f t="shared" si="29"/>
        <v>0</v>
      </c>
      <c r="M95" s="461">
        <f t="shared" si="29"/>
        <v>0</v>
      </c>
      <c r="N95" s="468">
        <f t="shared" si="29"/>
        <v>0</v>
      </c>
      <c r="O95" s="461">
        <f t="shared" si="29"/>
        <v>0</v>
      </c>
      <c r="P95" s="468">
        <f t="shared" si="29"/>
        <v>0</v>
      </c>
      <c r="Q95" s="461">
        <f t="shared" si="29"/>
        <v>0</v>
      </c>
      <c r="R95" s="468">
        <f t="shared" si="29"/>
        <v>0</v>
      </c>
      <c r="S95" s="1"/>
      <c r="T95" s="461">
        <f t="shared" si="30"/>
        <v>0</v>
      </c>
      <c r="U95" s="468">
        <f t="shared" si="30"/>
        <v>0</v>
      </c>
      <c r="V95" s="10"/>
      <c r="W95" s="461">
        <f t="shared" si="31"/>
        <v>0</v>
      </c>
      <c r="X95" s="450">
        <f t="shared" si="31"/>
        <v>0</v>
      </c>
      <c r="Y95" s="457">
        <f t="shared" si="31"/>
        <v>0</v>
      </c>
      <c r="Z95" s="10"/>
    </row>
    <row r="96" spans="2:26" s="14" customFormat="1" ht="15" hidden="1" customHeight="1" x14ac:dyDescent="0.2">
      <c r="B96" s="443" t="s">
        <v>37</v>
      </c>
      <c r="C96" s="462">
        <f t="shared" si="32"/>
        <v>0</v>
      </c>
      <c r="D96" s="469">
        <f t="shared" si="29"/>
        <v>0</v>
      </c>
      <c r="E96" s="462">
        <f t="shared" si="29"/>
        <v>0</v>
      </c>
      <c r="F96" s="469">
        <f t="shared" si="29"/>
        <v>0</v>
      </c>
      <c r="G96" s="462">
        <f t="shared" si="29"/>
        <v>0</v>
      </c>
      <c r="H96" s="469">
        <f t="shared" si="29"/>
        <v>0</v>
      </c>
      <c r="I96" s="462">
        <f t="shared" si="29"/>
        <v>0</v>
      </c>
      <c r="J96" s="469">
        <f t="shared" si="29"/>
        <v>0</v>
      </c>
      <c r="K96" s="462">
        <f t="shared" si="29"/>
        <v>0</v>
      </c>
      <c r="L96" s="469">
        <f t="shared" si="29"/>
        <v>0</v>
      </c>
      <c r="M96" s="462">
        <f t="shared" si="29"/>
        <v>0</v>
      </c>
      <c r="N96" s="469">
        <f t="shared" si="29"/>
        <v>0</v>
      </c>
      <c r="O96" s="462">
        <f t="shared" si="29"/>
        <v>0</v>
      </c>
      <c r="P96" s="469">
        <f t="shared" si="29"/>
        <v>0</v>
      </c>
      <c r="Q96" s="462">
        <f t="shared" si="29"/>
        <v>0</v>
      </c>
      <c r="R96" s="469">
        <f t="shared" si="29"/>
        <v>0</v>
      </c>
      <c r="S96" s="1"/>
      <c r="T96" s="462">
        <f t="shared" si="30"/>
        <v>0</v>
      </c>
      <c r="U96" s="469">
        <f t="shared" si="30"/>
        <v>0</v>
      </c>
      <c r="V96" s="10"/>
      <c r="W96" s="462">
        <f t="shared" si="31"/>
        <v>0</v>
      </c>
      <c r="X96" s="452">
        <f t="shared" si="31"/>
        <v>0</v>
      </c>
      <c r="Y96" s="458">
        <f t="shared" si="31"/>
        <v>0</v>
      </c>
      <c r="Z96" s="10"/>
    </row>
    <row r="97" spans="2:26" s="14" customFormat="1" ht="15" hidden="1" customHeight="1" x14ac:dyDescent="0.2">
      <c r="B97" s="444" t="s">
        <v>38</v>
      </c>
      <c r="C97" s="461">
        <f t="shared" si="32"/>
        <v>0</v>
      </c>
      <c r="D97" s="468">
        <f t="shared" si="29"/>
        <v>0</v>
      </c>
      <c r="E97" s="461">
        <f t="shared" si="29"/>
        <v>0</v>
      </c>
      <c r="F97" s="468">
        <f t="shared" si="29"/>
        <v>0</v>
      </c>
      <c r="G97" s="461">
        <f t="shared" si="29"/>
        <v>0</v>
      </c>
      <c r="H97" s="468">
        <f t="shared" si="29"/>
        <v>0</v>
      </c>
      <c r="I97" s="461">
        <f t="shared" si="29"/>
        <v>0</v>
      </c>
      <c r="J97" s="468">
        <f t="shared" si="29"/>
        <v>0</v>
      </c>
      <c r="K97" s="461">
        <f t="shared" si="29"/>
        <v>0</v>
      </c>
      <c r="L97" s="468">
        <f t="shared" si="29"/>
        <v>0</v>
      </c>
      <c r="M97" s="461">
        <f t="shared" si="29"/>
        <v>0</v>
      </c>
      <c r="N97" s="468">
        <f t="shared" si="29"/>
        <v>0</v>
      </c>
      <c r="O97" s="461">
        <f t="shared" si="29"/>
        <v>0</v>
      </c>
      <c r="P97" s="468">
        <f t="shared" si="29"/>
        <v>0</v>
      </c>
      <c r="Q97" s="461">
        <f t="shared" si="29"/>
        <v>0</v>
      </c>
      <c r="R97" s="468">
        <f t="shared" si="29"/>
        <v>0</v>
      </c>
      <c r="S97" s="1"/>
      <c r="T97" s="461">
        <f t="shared" si="30"/>
        <v>0</v>
      </c>
      <c r="U97" s="468">
        <f t="shared" si="30"/>
        <v>0</v>
      </c>
      <c r="V97" s="10"/>
      <c r="W97" s="461">
        <f t="shared" si="31"/>
        <v>0</v>
      </c>
      <c r="X97" s="450">
        <f t="shared" si="31"/>
        <v>0</v>
      </c>
      <c r="Y97" s="457">
        <f t="shared" si="31"/>
        <v>0</v>
      </c>
      <c r="Z97" s="10"/>
    </row>
    <row r="98" spans="2:26" s="14" customFormat="1" ht="15" hidden="1" customHeight="1" x14ac:dyDescent="0.2">
      <c r="B98" s="443" t="s">
        <v>39</v>
      </c>
      <c r="C98" s="461">
        <f t="shared" si="32"/>
        <v>0</v>
      </c>
      <c r="D98" s="468">
        <f t="shared" si="29"/>
        <v>0</v>
      </c>
      <c r="E98" s="461">
        <f t="shared" si="29"/>
        <v>0</v>
      </c>
      <c r="F98" s="468">
        <f t="shared" si="29"/>
        <v>0</v>
      </c>
      <c r="G98" s="461">
        <f t="shared" si="29"/>
        <v>0</v>
      </c>
      <c r="H98" s="468">
        <f t="shared" si="29"/>
        <v>0</v>
      </c>
      <c r="I98" s="461">
        <f t="shared" si="29"/>
        <v>0</v>
      </c>
      <c r="J98" s="468">
        <f t="shared" si="29"/>
        <v>0</v>
      </c>
      <c r="K98" s="461">
        <f t="shared" si="29"/>
        <v>0</v>
      </c>
      <c r="L98" s="468">
        <f t="shared" si="29"/>
        <v>0</v>
      </c>
      <c r="M98" s="461">
        <f t="shared" si="29"/>
        <v>0</v>
      </c>
      <c r="N98" s="468">
        <f t="shared" si="29"/>
        <v>0</v>
      </c>
      <c r="O98" s="461">
        <f t="shared" si="29"/>
        <v>0</v>
      </c>
      <c r="P98" s="468">
        <f t="shared" si="29"/>
        <v>0</v>
      </c>
      <c r="Q98" s="461">
        <f t="shared" si="29"/>
        <v>0</v>
      </c>
      <c r="R98" s="468">
        <f t="shared" si="29"/>
        <v>0</v>
      </c>
      <c r="S98" s="1"/>
      <c r="T98" s="461">
        <f t="shared" si="30"/>
        <v>0</v>
      </c>
      <c r="U98" s="468">
        <f t="shared" si="30"/>
        <v>0</v>
      </c>
      <c r="V98" s="10"/>
      <c r="W98" s="461">
        <f t="shared" si="31"/>
        <v>0</v>
      </c>
      <c r="X98" s="450">
        <f t="shared" si="31"/>
        <v>0</v>
      </c>
      <c r="Y98" s="457">
        <f t="shared" si="31"/>
        <v>0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2"/>
        <v>0</v>
      </c>
      <c r="D99" s="471">
        <f t="shared" si="29"/>
        <v>0</v>
      </c>
      <c r="E99" s="464">
        <f t="shared" si="29"/>
        <v>0</v>
      </c>
      <c r="F99" s="471">
        <f t="shared" si="29"/>
        <v>0</v>
      </c>
      <c r="G99" s="464">
        <f t="shared" si="29"/>
        <v>0</v>
      </c>
      <c r="H99" s="471">
        <f t="shared" si="29"/>
        <v>0</v>
      </c>
      <c r="I99" s="464">
        <f t="shared" si="29"/>
        <v>0</v>
      </c>
      <c r="J99" s="471">
        <f t="shared" si="29"/>
        <v>0</v>
      </c>
      <c r="K99" s="464">
        <f t="shared" si="29"/>
        <v>0</v>
      </c>
      <c r="L99" s="471">
        <f t="shared" si="29"/>
        <v>0</v>
      </c>
      <c r="M99" s="464">
        <f t="shared" si="29"/>
        <v>0</v>
      </c>
      <c r="N99" s="471">
        <f t="shared" si="29"/>
        <v>0</v>
      </c>
      <c r="O99" s="464">
        <f t="shared" si="29"/>
        <v>0</v>
      </c>
      <c r="P99" s="471">
        <f t="shared" si="29"/>
        <v>0</v>
      </c>
      <c r="Q99" s="464">
        <f t="shared" si="29"/>
        <v>0</v>
      </c>
      <c r="R99" s="471">
        <f t="shared" si="29"/>
        <v>0</v>
      </c>
      <c r="S99" s="1"/>
      <c r="T99" s="464">
        <f t="shared" si="30"/>
        <v>0</v>
      </c>
      <c r="U99" s="471">
        <f t="shared" si="30"/>
        <v>0</v>
      </c>
      <c r="V99" s="10"/>
      <c r="W99" s="464">
        <f t="shared" si="31"/>
        <v>0</v>
      </c>
      <c r="X99" s="465">
        <f t="shared" si="31"/>
        <v>0</v>
      </c>
      <c r="Y99" s="460">
        <f t="shared" si="31"/>
        <v>0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41"/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657" t="str">
        <f>T7</f>
        <v>2016  ~  2017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43"/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6"/>
      <c r="G105" s="84"/>
      <c r="H105" s="36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109"/>
      <c r="T105" s="36"/>
      <c r="U105" s="12"/>
      <c r="V105" s="12"/>
      <c r="W105" s="172">
        <f>I105+K105+M105+O105+G105+E105+C105+Q105+S105</f>
        <v>0</v>
      </c>
      <c r="X105" s="206">
        <f>J105+L105+N105+P105+H105+F105+D105+R105+T105</f>
        <v>0</v>
      </c>
      <c r="Y105" s="73">
        <f>W105+X105</f>
        <v>0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22"/>
      <c r="H106" s="25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12"/>
      <c r="V106" s="12"/>
      <c r="W106" s="174">
        <f t="shared" ref="W106:X117" si="33">I106+K106+M106+O106+G106+E106+C106+Q106+S106</f>
        <v>0</v>
      </c>
      <c r="X106" s="207">
        <f t="shared" si="33"/>
        <v>0</v>
      </c>
      <c r="Y106" s="74">
        <f t="shared" ref="Y106:Y117" si="34">W106+X106</f>
        <v>0</v>
      </c>
    </row>
    <row r="107" spans="2:26" ht="15" customHeight="1" x14ac:dyDescent="0.2">
      <c r="B107" s="63" t="s">
        <v>58</v>
      </c>
      <c r="C107" s="22"/>
      <c r="D107" s="87"/>
      <c r="E107" s="16"/>
      <c r="F107" s="23"/>
      <c r="G107" s="22"/>
      <c r="H107" s="25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12"/>
      <c r="V107" s="12"/>
      <c r="W107" s="178">
        <f t="shared" si="33"/>
        <v>0</v>
      </c>
      <c r="X107" s="209">
        <f t="shared" si="33"/>
        <v>0</v>
      </c>
      <c r="Y107" s="74">
        <f t="shared" si="34"/>
        <v>0</v>
      </c>
    </row>
    <row r="108" spans="2:26" ht="15" customHeight="1" x14ac:dyDescent="0.2">
      <c r="B108" s="64" t="s">
        <v>32</v>
      </c>
      <c r="C108" s="88"/>
      <c r="D108" s="89"/>
      <c r="E108" s="30"/>
      <c r="F108" s="32"/>
      <c r="G108" s="88"/>
      <c r="H108" s="90"/>
      <c r="I108" s="30"/>
      <c r="J108" s="31"/>
      <c r="K108" s="112"/>
      <c r="L108" s="89"/>
      <c r="M108" s="30"/>
      <c r="N108" s="31"/>
      <c r="O108" s="112"/>
      <c r="P108" s="89"/>
      <c r="Q108" s="30"/>
      <c r="R108" s="31"/>
      <c r="S108" s="112"/>
      <c r="T108" s="90"/>
      <c r="U108" s="12"/>
      <c r="V108" s="12"/>
      <c r="W108" s="174">
        <f t="shared" si="33"/>
        <v>0</v>
      </c>
      <c r="X108" s="207">
        <f t="shared" si="33"/>
        <v>0</v>
      </c>
      <c r="Y108" s="75">
        <f t="shared" si="34"/>
        <v>0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22"/>
      <c r="H109" s="25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12"/>
      <c r="V109" s="12"/>
      <c r="W109" s="174">
        <f t="shared" si="33"/>
        <v>0</v>
      </c>
      <c r="X109" s="207">
        <f t="shared" si="33"/>
        <v>0</v>
      </c>
      <c r="Y109" s="74">
        <f t="shared" si="34"/>
        <v>0</v>
      </c>
    </row>
    <row r="110" spans="2:26" ht="15" customHeight="1" x14ac:dyDescent="0.2">
      <c r="B110" s="65" t="s">
        <v>34</v>
      </c>
      <c r="C110" s="93"/>
      <c r="D110" s="94"/>
      <c r="E110" s="33"/>
      <c r="F110" s="35"/>
      <c r="G110" s="93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12"/>
      <c r="V110" s="12"/>
      <c r="W110" s="174">
        <f t="shared" si="33"/>
        <v>0</v>
      </c>
      <c r="X110" s="207">
        <f t="shared" si="33"/>
        <v>0</v>
      </c>
      <c r="Y110" s="76">
        <f t="shared" si="34"/>
        <v>0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746"/>
      <c r="H111" s="25"/>
      <c r="I111" s="16"/>
      <c r="J111" s="15"/>
      <c r="K111" s="110"/>
      <c r="L111" s="87"/>
      <c r="M111" s="16"/>
      <c r="N111" s="15"/>
      <c r="O111" s="110"/>
      <c r="P111" s="87"/>
      <c r="Q111" s="16"/>
      <c r="R111" s="15"/>
      <c r="S111" s="110"/>
      <c r="T111" s="25"/>
      <c r="U111" s="12"/>
      <c r="V111" s="12"/>
      <c r="W111" s="176">
        <f t="shared" si="33"/>
        <v>0</v>
      </c>
      <c r="X111" s="208">
        <f t="shared" si="33"/>
        <v>0</v>
      </c>
      <c r="Y111" s="75">
        <f t="shared" si="34"/>
        <v>0</v>
      </c>
    </row>
    <row r="112" spans="2:26" ht="15" customHeight="1" x14ac:dyDescent="0.2">
      <c r="B112" s="63" t="s">
        <v>36</v>
      </c>
      <c r="C112" s="22"/>
      <c r="D112" s="87"/>
      <c r="E112" s="16"/>
      <c r="F112" s="23"/>
      <c r="G112" s="22"/>
      <c r="H112" s="25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12"/>
      <c r="V112" s="12"/>
      <c r="W112" s="174">
        <f t="shared" si="33"/>
        <v>0</v>
      </c>
      <c r="X112" s="207">
        <f t="shared" si="33"/>
        <v>0</v>
      </c>
      <c r="Y112" s="74">
        <f t="shared" si="34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22"/>
      <c r="H113" s="25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12"/>
      <c r="V113" s="12"/>
      <c r="W113" s="178">
        <f t="shared" si="33"/>
        <v>0</v>
      </c>
      <c r="X113" s="209">
        <f t="shared" si="33"/>
        <v>0</v>
      </c>
      <c r="Y113" s="76">
        <f t="shared" si="34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32"/>
      <c r="G114" s="88"/>
      <c r="H114" s="90"/>
      <c r="I114" s="30"/>
      <c r="J114" s="31"/>
      <c r="K114" s="112"/>
      <c r="L114" s="89"/>
      <c r="M114" s="30"/>
      <c r="N114" s="31"/>
      <c r="O114" s="112"/>
      <c r="P114" s="89"/>
      <c r="Q114" s="30"/>
      <c r="R114" s="31"/>
      <c r="S114" s="112"/>
      <c r="T114" s="90"/>
      <c r="U114" s="12"/>
      <c r="V114" s="12"/>
      <c r="W114" s="174">
        <f t="shared" si="33"/>
        <v>0</v>
      </c>
      <c r="X114" s="207">
        <f t="shared" si="33"/>
        <v>0</v>
      </c>
      <c r="Y114" s="74">
        <f t="shared" si="34"/>
        <v>0</v>
      </c>
    </row>
    <row r="115" spans="2:25" ht="15" customHeight="1" x14ac:dyDescent="0.2">
      <c r="B115" s="63" t="s">
        <v>39</v>
      </c>
      <c r="C115" s="22"/>
      <c r="D115" s="87"/>
      <c r="E115" s="16"/>
      <c r="F115" s="23"/>
      <c r="G115" s="22"/>
      <c r="H115" s="25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121"/>
      <c r="V115" s="12"/>
      <c r="W115" s="174">
        <f t="shared" si="33"/>
        <v>0</v>
      </c>
      <c r="X115" s="207">
        <f t="shared" si="33"/>
        <v>0</v>
      </c>
      <c r="Y115" s="74">
        <f t="shared" si="34"/>
        <v>0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98"/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121"/>
      <c r="V116" s="12"/>
      <c r="W116" s="199">
        <f t="shared" si="33"/>
        <v>0</v>
      </c>
      <c r="X116" s="210">
        <f t="shared" si="33"/>
        <v>0</v>
      </c>
      <c r="Y116" s="77">
        <f t="shared" si="34"/>
        <v>0</v>
      </c>
    </row>
    <row r="117" spans="2:25" ht="15" customHeight="1" thickBot="1" x14ac:dyDescent="0.25">
      <c r="B117" s="66" t="s">
        <v>29</v>
      </c>
      <c r="C117" s="135">
        <f>SUM(C105:C116)</f>
        <v>0</v>
      </c>
      <c r="D117" s="137">
        <f t="shared" ref="D117:T117" si="35">SUM(D105:D116)</f>
        <v>0</v>
      </c>
      <c r="E117" s="154">
        <f t="shared" si="35"/>
        <v>0</v>
      </c>
      <c r="F117" s="156">
        <f t="shared" si="35"/>
        <v>0</v>
      </c>
      <c r="G117" s="135">
        <f t="shared" si="35"/>
        <v>0</v>
      </c>
      <c r="H117" s="137">
        <f t="shared" si="35"/>
        <v>0</v>
      </c>
      <c r="I117" s="154">
        <f t="shared" si="35"/>
        <v>0</v>
      </c>
      <c r="J117" s="156">
        <f t="shared" si="35"/>
        <v>0</v>
      </c>
      <c r="K117" s="154">
        <f t="shared" si="35"/>
        <v>0</v>
      </c>
      <c r="L117" s="156">
        <f t="shared" si="35"/>
        <v>0</v>
      </c>
      <c r="M117" s="154">
        <f t="shared" si="35"/>
        <v>0</v>
      </c>
      <c r="N117" s="156">
        <f t="shared" si="35"/>
        <v>0</v>
      </c>
      <c r="O117" s="154">
        <f t="shared" si="35"/>
        <v>0</v>
      </c>
      <c r="P117" s="156">
        <f t="shared" si="35"/>
        <v>0</v>
      </c>
      <c r="Q117" s="154">
        <f t="shared" si="35"/>
        <v>0</v>
      </c>
      <c r="R117" s="156">
        <f t="shared" si="35"/>
        <v>0</v>
      </c>
      <c r="S117" s="154">
        <f t="shared" si="35"/>
        <v>0</v>
      </c>
      <c r="T117" s="156">
        <f t="shared" si="35"/>
        <v>0</v>
      </c>
      <c r="U117" s="12"/>
      <c r="V117" s="12"/>
      <c r="W117" s="55">
        <f t="shared" si="33"/>
        <v>0</v>
      </c>
      <c r="X117" s="56">
        <f t="shared" si="33"/>
        <v>0</v>
      </c>
      <c r="Y117" s="57">
        <f t="shared" si="34"/>
        <v>0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6">D105</f>
        <v>0</v>
      </c>
      <c r="E118" s="447">
        <f t="shared" si="36"/>
        <v>0</v>
      </c>
      <c r="F118" s="467">
        <f t="shared" si="36"/>
        <v>0</v>
      </c>
      <c r="G118" s="447">
        <f t="shared" si="36"/>
        <v>0</v>
      </c>
      <c r="H118" s="467">
        <f t="shared" si="36"/>
        <v>0</v>
      </c>
      <c r="I118" s="447">
        <f t="shared" si="36"/>
        <v>0</v>
      </c>
      <c r="J118" s="467">
        <f t="shared" si="36"/>
        <v>0</v>
      </c>
      <c r="K118" s="447">
        <f t="shared" si="36"/>
        <v>0</v>
      </c>
      <c r="L118" s="467">
        <f t="shared" si="36"/>
        <v>0</v>
      </c>
      <c r="M118" s="447">
        <f t="shared" si="36"/>
        <v>0</v>
      </c>
      <c r="N118" s="467">
        <f t="shared" si="36"/>
        <v>0</v>
      </c>
      <c r="O118" s="447">
        <f t="shared" si="36"/>
        <v>0</v>
      </c>
      <c r="P118" s="467">
        <f t="shared" si="36"/>
        <v>0</v>
      </c>
      <c r="Q118" s="447">
        <f t="shared" si="36"/>
        <v>0</v>
      </c>
      <c r="R118" s="467">
        <f t="shared" si="36"/>
        <v>0</v>
      </c>
      <c r="S118" s="447">
        <f t="shared" si="36"/>
        <v>0</v>
      </c>
      <c r="T118" s="467">
        <f t="shared" si="36"/>
        <v>0</v>
      </c>
      <c r="U118" s="1"/>
      <c r="W118" s="447">
        <f>W105</f>
        <v>0</v>
      </c>
      <c r="X118" s="449">
        <f>X105</f>
        <v>0</v>
      </c>
      <c r="Y118" s="456">
        <f>Y105</f>
        <v>0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7">D106+D118</f>
        <v>0</v>
      </c>
      <c r="E119" s="461">
        <f t="shared" si="37"/>
        <v>0</v>
      </c>
      <c r="F119" s="468">
        <f t="shared" si="37"/>
        <v>0</v>
      </c>
      <c r="G119" s="461">
        <f t="shared" si="37"/>
        <v>0</v>
      </c>
      <c r="H119" s="468">
        <f t="shared" si="37"/>
        <v>0</v>
      </c>
      <c r="I119" s="461">
        <f t="shared" si="37"/>
        <v>0</v>
      </c>
      <c r="J119" s="468">
        <f t="shared" si="37"/>
        <v>0</v>
      </c>
      <c r="K119" s="461">
        <f t="shared" si="37"/>
        <v>0</v>
      </c>
      <c r="L119" s="468">
        <f t="shared" si="37"/>
        <v>0</v>
      </c>
      <c r="M119" s="461">
        <f t="shared" si="37"/>
        <v>0</v>
      </c>
      <c r="N119" s="468">
        <f t="shared" si="37"/>
        <v>0</v>
      </c>
      <c r="O119" s="461">
        <f t="shared" si="37"/>
        <v>0</v>
      </c>
      <c r="P119" s="468">
        <f t="shared" si="37"/>
        <v>0</v>
      </c>
      <c r="Q119" s="461">
        <f t="shared" si="37"/>
        <v>0</v>
      </c>
      <c r="R119" s="468">
        <f t="shared" si="37"/>
        <v>0</v>
      </c>
      <c r="S119" s="461">
        <f t="shared" si="37"/>
        <v>0</v>
      </c>
      <c r="T119" s="468">
        <f t="shared" si="37"/>
        <v>0</v>
      </c>
      <c r="U119" s="1"/>
      <c r="W119" s="461">
        <f t="shared" ref="W119:Y129" si="38">W106+W118</f>
        <v>0</v>
      </c>
      <c r="X119" s="450">
        <f t="shared" si="38"/>
        <v>0</v>
      </c>
      <c r="Y119" s="457">
        <f t="shared" si="38"/>
        <v>0</v>
      </c>
    </row>
    <row r="120" spans="2:25" ht="15" hidden="1" customHeight="1" x14ac:dyDescent="0.2">
      <c r="B120" s="443" t="s">
        <v>58</v>
      </c>
      <c r="C120" s="462">
        <f t="shared" ref="C120:C129" si="39">C107+C119</f>
        <v>0</v>
      </c>
      <c r="D120" s="469">
        <f t="shared" si="37"/>
        <v>0</v>
      </c>
      <c r="E120" s="462">
        <f t="shared" si="37"/>
        <v>0</v>
      </c>
      <c r="F120" s="469">
        <f t="shared" si="37"/>
        <v>0</v>
      </c>
      <c r="G120" s="462">
        <f t="shared" si="37"/>
        <v>0</v>
      </c>
      <c r="H120" s="469">
        <f t="shared" si="37"/>
        <v>0</v>
      </c>
      <c r="I120" s="462">
        <f t="shared" si="37"/>
        <v>0</v>
      </c>
      <c r="J120" s="469">
        <f t="shared" si="37"/>
        <v>0</v>
      </c>
      <c r="K120" s="462">
        <f t="shared" si="37"/>
        <v>0</v>
      </c>
      <c r="L120" s="469">
        <f t="shared" si="37"/>
        <v>0</v>
      </c>
      <c r="M120" s="462">
        <f t="shared" si="37"/>
        <v>0</v>
      </c>
      <c r="N120" s="469">
        <f t="shared" si="37"/>
        <v>0</v>
      </c>
      <c r="O120" s="462">
        <f t="shared" si="37"/>
        <v>0</v>
      </c>
      <c r="P120" s="469">
        <f t="shared" si="37"/>
        <v>0</v>
      </c>
      <c r="Q120" s="462">
        <f t="shared" si="37"/>
        <v>0</v>
      </c>
      <c r="R120" s="469">
        <f t="shared" si="37"/>
        <v>0</v>
      </c>
      <c r="S120" s="462">
        <f t="shared" si="37"/>
        <v>0</v>
      </c>
      <c r="T120" s="469">
        <f t="shared" si="37"/>
        <v>0</v>
      </c>
      <c r="U120" s="1"/>
      <c r="W120" s="462">
        <f t="shared" si="38"/>
        <v>0</v>
      </c>
      <c r="X120" s="452">
        <f t="shared" si="38"/>
        <v>0</v>
      </c>
      <c r="Y120" s="458">
        <f t="shared" si="38"/>
        <v>0</v>
      </c>
    </row>
    <row r="121" spans="2:25" ht="15" hidden="1" customHeight="1" x14ac:dyDescent="0.2">
      <c r="B121" s="444" t="s">
        <v>32</v>
      </c>
      <c r="C121" s="461">
        <f t="shared" si="39"/>
        <v>0</v>
      </c>
      <c r="D121" s="468">
        <f t="shared" si="37"/>
        <v>0</v>
      </c>
      <c r="E121" s="461">
        <f t="shared" si="37"/>
        <v>0</v>
      </c>
      <c r="F121" s="468">
        <f t="shared" si="37"/>
        <v>0</v>
      </c>
      <c r="G121" s="461">
        <f t="shared" si="37"/>
        <v>0</v>
      </c>
      <c r="H121" s="468">
        <f t="shared" si="37"/>
        <v>0</v>
      </c>
      <c r="I121" s="461">
        <f t="shared" si="37"/>
        <v>0</v>
      </c>
      <c r="J121" s="468">
        <f t="shared" si="37"/>
        <v>0</v>
      </c>
      <c r="K121" s="461">
        <f t="shared" si="37"/>
        <v>0</v>
      </c>
      <c r="L121" s="468">
        <f t="shared" si="37"/>
        <v>0</v>
      </c>
      <c r="M121" s="461">
        <f t="shared" si="37"/>
        <v>0</v>
      </c>
      <c r="N121" s="468">
        <f t="shared" si="37"/>
        <v>0</v>
      </c>
      <c r="O121" s="461">
        <f t="shared" si="37"/>
        <v>0</v>
      </c>
      <c r="P121" s="468">
        <f t="shared" si="37"/>
        <v>0</v>
      </c>
      <c r="Q121" s="461">
        <f t="shared" si="37"/>
        <v>0</v>
      </c>
      <c r="R121" s="468">
        <f t="shared" si="37"/>
        <v>0</v>
      </c>
      <c r="S121" s="461">
        <f t="shared" si="37"/>
        <v>0</v>
      </c>
      <c r="T121" s="468">
        <f t="shared" si="37"/>
        <v>0</v>
      </c>
      <c r="U121" s="1"/>
      <c r="W121" s="461">
        <f t="shared" si="38"/>
        <v>0</v>
      </c>
      <c r="X121" s="450">
        <f t="shared" si="38"/>
        <v>0</v>
      </c>
      <c r="Y121" s="457">
        <f t="shared" si="38"/>
        <v>0</v>
      </c>
    </row>
    <row r="122" spans="2:25" ht="15" hidden="1" customHeight="1" x14ac:dyDescent="0.2">
      <c r="B122" s="443" t="s">
        <v>33</v>
      </c>
      <c r="C122" s="461">
        <f t="shared" si="39"/>
        <v>0</v>
      </c>
      <c r="D122" s="468">
        <f t="shared" si="37"/>
        <v>0</v>
      </c>
      <c r="E122" s="461">
        <f t="shared" si="37"/>
        <v>0</v>
      </c>
      <c r="F122" s="468">
        <f t="shared" si="37"/>
        <v>0</v>
      </c>
      <c r="G122" s="461">
        <f t="shared" si="37"/>
        <v>0</v>
      </c>
      <c r="H122" s="468">
        <f t="shared" si="37"/>
        <v>0</v>
      </c>
      <c r="I122" s="461">
        <f t="shared" si="37"/>
        <v>0</v>
      </c>
      <c r="J122" s="468">
        <f t="shared" si="37"/>
        <v>0</v>
      </c>
      <c r="K122" s="461">
        <f t="shared" si="37"/>
        <v>0</v>
      </c>
      <c r="L122" s="468">
        <f t="shared" si="37"/>
        <v>0</v>
      </c>
      <c r="M122" s="461">
        <f t="shared" si="37"/>
        <v>0</v>
      </c>
      <c r="N122" s="468">
        <f t="shared" si="37"/>
        <v>0</v>
      </c>
      <c r="O122" s="461">
        <f t="shared" si="37"/>
        <v>0</v>
      </c>
      <c r="P122" s="468">
        <f t="shared" si="37"/>
        <v>0</v>
      </c>
      <c r="Q122" s="461">
        <f t="shared" si="37"/>
        <v>0</v>
      </c>
      <c r="R122" s="468">
        <f t="shared" si="37"/>
        <v>0</v>
      </c>
      <c r="S122" s="461">
        <f t="shared" si="37"/>
        <v>0</v>
      </c>
      <c r="T122" s="468">
        <f t="shared" si="37"/>
        <v>0</v>
      </c>
      <c r="U122" s="1"/>
      <c r="W122" s="461">
        <f t="shared" si="38"/>
        <v>0</v>
      </c>
      <c r="X122" s="450">
        <f t="shared" si="38"/>
        <v>0</v>
      </c>
      <c r="Y122" s="457">
        <f t="shared" si="38"/>
        <v>0</v>
      </c>
    </row>
    <row r="123" spans="2:25" ht="15" hidden="1" customHeight="1" x14ac:dyDescent="0.2">
      <c r="B123" s="445" t="s">
        <v>34</v>
      </c>
      <c r="C123" s="461">
        <f t="shared" si="39"/>
        <v>0</v>
      </c>
      <c r="D123" s="468">
        <f t="shared" si="37"/>
        <v>0</v>
      </c>
      <c r="E123" s="461">
        <f t="shared" si="37"/>
        <v>0</v>
      </c>
      <c r="F123" s="468">
        <f t="shared" si="37"/>
        <v>0</v>
      </c>
      <c r="G123" s="461">
        <f t="shared" si="37"/>
        <v>0</v>
      </c>
      <c r="H123" s="468">
        <f t="shared" si="37"/>
        <v>0</v>
      </c>
      <c r="I123" s="461">
        <f t="shared" si="37"/>
        <v>0</v>
      </c>
      <c r="J123" s="468">
        <f t="shared" si="37"/>
        <v>0</v>
      </c>
      <c r="K123" s="461">
        <f t="shared" si="37"/>
        <v>0</v>
      </c>
      <c r="L123" s="468">
        <f t="shared" si="37"/>
        <v>0</v>
      </c>
      <c r="M123" s="461">
        <f t="shared" si="37"/>
        <v>0</v>
      </c>
      <c r="N123" s="468">
        <f t="shared" si="37"/>
        <v>0</v>
      </c>
      <c r="O123" s="461">
        <f t="shared" si="37"/>
        <v>0</v>
      </c>
      <c r="P123" s="468">
        <f t="shared" si="37"/>
        <v>0</v>
      </c>
      <c r="Q123" s="461">
        <f t="shared" si="37"/>
        <v>0</v>
      </c>
      <c r="R123" s="468">
        <f t="shared" si="37"/>
        <v>0</v>
      </c>
      <c r="S123" s="461">
        <f t="shared" si="37"/>
        <v>0</v>
      </c>
      <c r="T123" s="468">
        <f t="shared" si="37"/>
        <v>0</v>
      </c>
      <c r="U123" s="1"/>
      <c r="W123" s="461">
        <f t="shared" si="38"/>
        <v>0</v>
      </c>
      <c r="X123" s="450">
        <f t="shared" si="38"/>
        <v>0</v>
      </c>
      <c r="Y123" s="457">
        <f t="shared" si="38"/>
        <v>0</v>
      </c>
    </row>
    <row r="124" spans="2:25" ht="15" hidden="1" customHeight="1" x14ac:dyDescent="0.2">
      <c r="B124" s="443" t="s">
        <v>35</v>
      </c>
      <c r="C124" s="463">
        <f t="shared" si="39"/>
        <v>0</v>
      </c>
      <c r="D124" s="470">
        <f t="shared" si="37"/>
        <v>0</v>
      </c>
      <c r="E124" s="463">
        <f t="shared" si="37"/>
        <v>0</v>
      </c>
      <c r="F124" s="470">
        <f t="shared" si="37"/>
        <v>0</v>
      </c>
      <c r="G124" s="463">
        <f t="shared" si="37"/>
        <v>0</v>
      </c>
      <c r="H124" s="470">
        <f t="shared" si="37"/>
        <v>0</v>
      </c>
      <c r="I124" s="463">
        <f t="shared" si="37"/>
        <v>0</v>
      </c>
      <c r="J124" s="470">
        <f t="shared" si="37"/>
        <v>0</v>
      </c>
      <c r="K124" s="463">
        <f t="shared" si="37"/>
        <v>0</v>
      </c>
      <c r="L124" s="470">
        <f t="shared" si="37"/>
        <v>0</v>
      </c>
      <c r="M124" s="463">
        <f t="shared" si="37"/>
        <v>0</v>
      </c>
      <c r="N124" s="470">
        <f t="shared" si="37"/>
        <v>0</v>
      </c>
      <c r="O124" s="463">
        <f t="shared" si="37"/>
        <v>0</v>
      </c>
      <c r="P124" s="470">
        <f t="shared" si="37"/>
        <v>0</v>
      </c>
      <c r="Q124" s="463">
        <f t="shared" si="37"/>
        <v>0</v>
      </c>
      <c r="R124" s="470">
        <f t="shared" si="37"/>
        <v>0</v>
      </c>
      <c r="S124" s="463">
        <f t="shared" si="37"/>
        <v>0</v>
      </c>
      <c r="T124" s="470">
        <f t="shared" si="37"/>
        <v>0</v>
      </c>
      <c r="U124" s="1"/>
      <c r="W124" s="463">
        <f t="shared" si="38"/>
        <v>0</v>
      </c>
      <c r="X124" s="454">
        <f t="shared" si="38"/>
        <v>0</v>
      </c>
      <c r="Y124" s="459">
        <f t="shared" si="38"/>
        <v>0</v>
      </c>
    </row>
    <row r="125" spans="2:25" ht="15" hidden="1" customHeight="1" x14ac:dyDescent="0.2">
      <c r="B125" s="443" t="s">
        <v>36</v>
      </c>
      <c r="C125" s="461">
        <f t="shared" si="39"/>
        <v>0</v>
      </c>
      <c r="D125" s="468">
        <f t="shared" si="37"/>
        <v>0</v>
      </c>
      <c r="E125" s="461">
        <f t="shared" si="37"/>
        <v>0</v>
      </c>
      <c r="F125" s="468">
        <f t="shared" si="37"/>
        <v>0</v>
      </c>
      <c r="G125" s="461">
        <f t="shared" si="37"/>
        <v>0</v>
      </c>
      <c r="H125" s="468">
        <f t="shared" si="37"/>
        <v>0</v>
      </c>
      <c r="I125" s="461">
        <f t="shared" si="37"/>
        <v>0</v>
      </c>
      <c r="J125" s="468">
        <f t="shared" si="37"/>
        <v>0</v>
      </c>
      <c r="K125" s="461">
        <f t="shared" si="37"/>
        <v>0</v>
      </c>
      <c r="L125" s="468">
        <f t="shared" si="37"/>
        <v>0</v>
      </c>
      <c r="M125" s="461">
        <f t="shared" si="37"/>
        <v>0</v>
      </c>
      <c r="N125" s="468">
        <f t="shared" si="37"/>
        <v>0</v>
      </c>
      <c r="O125" s="461">
        <f t="shared" si="37"/>
        <v>0</v>
      </c>
      <c r="P125" s="468">
        <f t="shared" si="37"/>
        <v>0</v>
      </c>
      <c r="Q125" s="461">
        <f t="shared" si="37"/>
        <v>0</v>
      </c>
      <c r="R125" s="468">
        <f t="shared" si="37"/>
        <v>0</v>
      </c>
      <c r="S125" s="461">
        <f t="shared" si="37"/>
        <v>0</v>
      </c>
      <c r="T125" s="468">
        <f t="shared" si="37"/>
        <v>0</v>
      </c>
      <c r="U125" s="1"/>
      <c r="W125" s="461">
        <f t="shared" si="38"/>
        <v>0</v>
      </c>
      <c r="X125" s="450">
        <f t="shared" si="38"/>
        <v>0</v>
      </c>
      <c r="Y125" s="457">
        <f t="shared" si="38"/>
        <v>0</v>
      </c>
    </row>
    <row r="126" spans="2:25" ht="15" hidden="1" customHeight="1" x14ac:dyDescent="0.2">
      <c r="B126" s="443" t="s">
        <v>37</v>
      </c>
      <c r="C126" s="462">
        <f t="shared" si="39"/>
        <v>0</v>
      </c>
      <c r="D126" s="469">
        <f t="shared" si="37"/>
        <v>0</v>
      </c>
      <c r="E126" s="462">
        <f t="shared" si="37"/>
        <v>0</v>
      </c>
      <c r="F126" s="469">
        <f t="shared" si="37"/>
        <v>0</v>
      </c>
      <c r="G126" s="462">
        <f t="shared" si="37"/>
        <v>0</v>
      </c>
      <c r="H126" s="469">
        <f t="shared" si="37"/>
        <v>0</v>
      </c>
      <c r="I126" s="462">
        <f t="shared" si="37"/>
        <v>0</v>
      </c>
      <c r="J126" s="469">
        <f t="shared" si="37"/>
        <v>0</v>
      </c>
      <c r="K126" s="462">
        <f t="shared" si="37"/>
        <v>0</v>
      </c>
      <c r="L126" s="469">
        <f t="shared" si="37"/>
        <v>0</v>
      </c>
      <c r="M126" s="462">
        <f t="shared" si="37"/>
        <v>0</v>
      </c>
      <c r="N126" s="469">
        <f t="shared" si="37"/>
        <v>0</v>
      </c>
      <c r="O126" s="462">
        <f t="shared" si="37"/>
        <v>0</v>
      </c>
      <c r="P126" s="469">
        <f t="shared" si="37"/>
        <v>0</v>
      </c>
      <c r="Q126" s="462">
        <f t="shared" si="37"/>
        <v>0</v>
      </c>
      <c r="R126" s="469">
        <f t="shared" si="37"/>
        <v>0</v>
      </c>
      <c r="S126" s="462">
        <f t="shared" si="37"/>
        <v>0</v>
      </c>
      <c r="T126" s="469">
        <f t="shared" si="37"/>
        <v>0</v>
      </c>
      <c r="U126" s="1"/>
      <c r="W126" s="462">
        <f t="shared" si="38"/>
        <v>0</v>
      </c>
      <c r="X126" s="452">
        <f t="shared" si="38"/>
        <v>0</v>
      </c>
      <c r="Y126" s="458">
        <f t="shared" si="38"/>
        <v>0</v>
      </c>
    </row>
    <row r="127" spans="2:25" ht="15" hidden="1" customHeight="1" x14ac:dyDescent="0.2">
      <c r="B127" s="444" t="s">
        <v>38</v>
      </c>
      <c r="C127" s="461">
        <f t="shared" si="39"/>
        <v>0</v>
      </c>
      <c r="D127" s="468">
        <f t="shared" si="37"/>
        <v>0</v>
      </c>
      <c r="E127" s="461">
        <f t="shared" si="37"/>
        <v>0</v>
      </c>
      <c r="F127" s="468">
        <f t="shared" si="37"/>
        <v>0</v>
      </c>
      <c r="G127" s="461">
        <f t="shared" si="37"/>
        <v>0</v>
      </c>
      <c r="H127" s="468">
        <f t="shared" si="37"/>
        <v>0</v>
      </c>
      <c r="I127" s="461">
        <f t="shared" si="37"/>
        <v>0</v>
      </c>
      <c r="J127" s="468">
        <f t="shared" si="37"/>
        <v>0</v>
      </c>
      <c r="K127" s="461">
        <f t="shared" si="37"/>
        <v>0</v>
      </c>
      <c r="L127" s="468">
        <f t="shared" si="37"/>
        <v>0</v>
      </c>
      <c r="M127" s="461">
        <f t="shared" si="37"/>
        <v>0</v>
      </c>
      <c r="N127" s="468">
        <f t="shared" si="37"/>
        <v>0</v>
      </c>
      <c r="O127" s="461">
        <f t="shared" si="37"/>
        <v>0</v>
      </c>
      <c r="P127" s="468">
        <f t="shared" si="37"/>
        <v>0</v>
      </c>
      <c r="Q127" s="461">
        <f t="shared" si="37"/>
        <v>0</v>
      </c>
      <c r="R127" s="468">
        <f t="shared" si="37"/>
        <v>0</v>
      </c>
      <c r="S127" s="461">
        <f t="shared" si="37"/>
        <v>0</v>
      </c>
      <c r="T127" s="468">
        <f t="shared" si="37"/>
        <v>0</v>
      </c>
      <c r="U127" s="1"/>
      <c r="W127" s="461">
        <f t="shared" si="38"/>
        <v>0</v>
      </c>
      <c r="X127" s="450">
        <f t="shared" si="38"/>
        <v>0</v>
      </c>
      <c r="Y127" s="457">
        <f t="shared" si="38"/>
        <v>0</v>
      </c>
    </row>
    <row r="128" spans="2:25" ht="15" hidden="1" customHeight="1" x14ac:dyDescent="0.2">
      <c r="B128" s="443" t="s">
        <v>39</v>
      </c>
      <c r="C128" s="461">
        <f t="shared" si="39"/>
        <v>0</v>
      </c>
      <c r="D128" s="468">
        <f t="shared" si="37"/>
        <v>0</v>
      </c>
      <c r="E128" s="461">
        <f t="shared" si="37"/>
        <v>0</v>
      </c>
      <c r="F128" s="468">
        <f t="shared" si="37"/>
        <v>0</v>
      </c>
      <c r="G128" s="461">
        <f t="shared" si="37"/>
        <v>0</v>
      </c>
      <c r="H128" s="468">
        <f t="shared" si="37"/>
        <v>0</v>
      </c>
      <c r="I128" s="461">
        <f t="shared" si="37"/>
        <v>0</v>
      </c>
      <c r="J128" s="468">
        <f t="shared" si="37"/>
        <v>0</v>
      </c>
      <c r="K128" s="461">
        <f t="shared" si="37"/>
        <v>0</v>
      </c>
      <c r="L128" s="468">
        <f t="shared" si="37"/>
        <v>0</v>
      </c>
      <c r="M128" s="461">
        <f t="shared" si="37"/>
        <v>0</v>
      </c>
      <c r="N128" s="468">
        <f t="shared" si="37"/>
        <v>0</v>
      </c>
      <c r="O128" s="461">
        <f t="shared" si="37"/>
        <v>0</v>
      </c>
      <c r="P128" s="468">
        <f t="shared" si="37"/>
        <v>0</v>
      </c>
      <c r="Q128" s="461">
        <f t="shared" si="37"/>
        <v>0</v>
      </c>
      <c r="R128" s="468">
        <f t="shared" si="37"/>
        <v>0</v>
      </c>
      <c r="S128" s="461">
        <f t="shared" si="37"/>
        <v>0</v>
      </c>
      <c r="T128" s="468">
        <f t="shared" si="37"/>
        <v>0</v>
      </c>
      <c r="U128" s="1"/>
      <c r="W128" s="461">
        <f t="shared" si="38"/>
        <v>0</v>
      </c>
      <c r="X128" s="450">
        <f t="shared" si="38"/>
        <v>0</v>
      </c>
      <c r="Y128" s="457">
        <f t="shared" si="38"/>
        <v>0</v>
      </c>
    </row>
    <row r="129" spans="2:25" ht="15" hidden="1" customHeight="1" thickBot="1" x14ac:dyDescent="0.25">
      <c r="B129" s="446" t="s">
        <v>40</v>
      </c>
      <c r="C129" s="464">
        <f t="shared" si="39"/>
        <v>0</v>
      </c>
      <c r="D129" s="471">
        <f t="shared" si="37"/>
        <v>0</v>
      </c>
      <c r="E129" s="464">
        <f t="shared" si="37"/>
        <v>0</v>
      </c>
      <c r="F129" s="471">
        <f t="shared" si="37"/>
        <v>0</v>
      </c>
      <c r="G129" s="464">
        <f t="shared" si="37"/>
        <v>0</v>
      </c>
      <c r="H129" s="471">
        <f t="shared" si="37"/>
        <v>0</v>
      </c>
      <c r="I129" s="464">
        <f t="shared" si="37"/>
        <v>0</v>
      </c>
      <c r="J129" s="471">
        <f t="shared" si="37"/>
        <v>0</v>
      </c>
      <c r="K129" s="464">
        <f t="shared" si="37"/>
        <v>0</v>
      </c>
      <c r="L129" s="471">
        <f t="shared" si="37"/>
        <v>0</v>
      </c>
      <c r="M129" s="464">
        <f t="shared" si="37"/>
        <v>0</v>
      </c>
      <c r="N129" s="471">
        <f t="shared" si="37"/>
        <v>0</v>
      </c>
      <c r="O129" s="464">
        <f t="shared" si="37"/>
        <v>0</v>
      </c>
      <c r="P129" s="471">
        <f t="shared" si="37"/>
        <v>0</v>
      </c>
      <c r="Q129" s="464">
        <f t="shared" si="37"/>
        <v>0</v>
      </c>
      <c r="R129" s="471">
        <f t="shared" si="37"/>
        <v>0</v>
      </c>
      <c r="S129" s="464">
        <f t="shared" si="37"/>
        <v>0</v>
      </c>
      <c r="T129" s="471">
        <f t="shared" si="37"/>
        <v>0</v>
      </c>
      <c r="U129" s="1"/>
      <c r="W129" s="464">
        <f t="shared" si="38"/>
        <v>0</v>
      </c>
      <c r="X129" s="465">
        <f t="shared" si="38"/>
        <v>0</v>
      </c>
      <c r="Y129" s="460">
        <f t="shared" si="38"/>
        <v>0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657" t="str">
        <f>T7</f>
        <v>2016  ~  2017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26"/>
      <c r="F135" s="86"/>
      <c r="G135" s="84"/>
      <c r="H135" s="36"/>
      <c r="I135" s="26"/>
      <c r="J135" s="27"/>
      <c r="K135" s="109"/>
      <c r="L135" s="85"/>
      <c r="M135" s="26"/>
      <c r="N135" s="27"/>
      <c r="O135" s="109"/>
      <c r="P135" s="85"/>
      <c r="Q135" s="26"/>
      <c r="R135" s="27"/>
      <c r="S135" s="10"/>
      <c r="T135" s="148"/>
      <c r="U135" s="149"/>
      <c r="W135" s="172">
        <f>I135+K135+M135+O135+G135+E135+C135+Q135</f>
        <v>0</v>
      </c>
      <c r="X135" s="206">
        <f>J135+L135+N135+P135+H135+F135+D135+R135</f>
        <v>0</v>
      </c>
      <c r="Y135" s="68">
        <f>W135+X135</f>
        <v>0</v>
      </c>
    </row>
    <row r="136" spans="2:25" ht="15" customHeight="1" x14ac:dyDescent="0.2">
      <c r="B136" s="63" t="s">
        <v>31</v>
      </c>
      <c r="C136" s="22"/>
      <c r="D136" s="87"/>
      <c r="E136" s="16"/>
      <c r="F136" s="23"/>
      <c r="G136" s="22"/>
      <c r="H136" s="25"/>
      <c r="I136" s="16"/>
      <c r="J136" s="15"/>
      <c r="K136" s="110"/>
      <c r="L136" s="87"/>
      <c r="M136" s="16"/>
      <c r="N136" s="15"/>
      <c r="O136" s="110"/>
      <c r="P136" s="87"/>
      <c r="Q136" s="16"/>
      <c r="R136" s="15"/>
      <c r="S136" s="10"/>
      <c r="T136" s="146"/>
      <c r="U136" s="147"/>
      <c r="W136" s="174">
        <f>I136+K136+M136+O136+G136+E136+C136+Q136</f>
        <v>0</v>
      </c>
      <c r="X136" s="207">
        <f>J136+L136+N136+P136+H136+F136+D136+R136</f>
        <v>0</v>
      </c>
      <c r="Y136" s="69">
        <f t="shared" ref="Y136:Y147" si="40">W136+X136</f>
        <v>0</v>
      </c>
    </row>
    <row r="137" spans="2:25" ht="15" customHeight="1" x14ac:dyDescent="0.2">
      <c r="B137" s="63" t="s">
        <v>58</v>
      </c>
      <c r="C137" s="22"/>
      <c r="D137" s="87"/>
      <c r="E137" s="16"/>
      <c r="F137" s="23"/>
      <c r="G137" s="22"/>
      <c r="H137" s="25"/>
      <c r="I137" s="16"/>
      <c r="J137" s="15"/>
      <c r="K137" s="110"/>
      <c r="L137" s="87"/>
      <c r="M137" s="16"/>
      <c r="N137" s="15"/>
      <c r="O137" s="110"/>
      <c r="P137" s="87"/>
      <c r="Q137" s="16"/>
      <c r="R137" s="15"/>
      <c r="S137" s="10"/>
      <c r="T137" s="150"/>
      <c r="U137" s="151"/>
      <c r="W137" s="174">
        <f t="shared" ref="W137:X147" si="41">I137+K137+M137+O137+G137+E137+C137+Q137</f>
        <v>0</v>
      </c>
      <c r="X137" s="207">
        <f t="shared" si="41"/>
        <v>0</v>
      </c>
      <c r="Y137" s="69">
        <f t="shared" si="40"/>
        <v>0</v>
      </c>
    </row>
    <row r="138" spans="2:25" ht="15" customHeight="1" x14ac:dyDescent="0.25">
      <c r="B138" s="64" t="s">
        <v>32</v>
      </c>
      <c r="C138" s="88"/>
      <c r="D138" s="89"/>
      <c r="E138" s="30"/>
      <c r="F138" s="32"/>
      <c r="G138" s="651"/>
      <c r="H138" s="652"/>
      <c r="I138" s="30"/>
      <c r="J138" s="31"/>
      <c r="K138" s="112"/>
      <c r="L138" s="89"/>
      <c r="M138" s="30"/>
      <c r="N138" s="31"/>
      <c r="O138" s="112"/>
      <c r="P138" s="89"/>
      <c r="Q138" s="30"/>
      <c r="R138" s="31"/>
      <c r="S138" s="10"/>
      <c r="T138" s="146"/>
      <c r="U138" s="147"/>
      <c r="W138" s="176">
        <f t="shared" si="41"/>
        <v>0</v>
      </c>
      <c r="X138" s="208">
        <f t="shared" si="41"/>
        <v>0</v>
      </c>
      <c r="Y138" s="70">
        <f t="shared" si="40"/>
        <v>0</v>
      </c>
    </row>
    <row r="139" spans="2:25" ht="15" customHeight="1" x14ac:dyDescent="0.25">
      <c r="B139" s="63" t="s">
        <v>33</v>
      </c>
      <c r="C139" s="91"/>
      <c r="D139" s="87"/>
      <c r="E139" s="92"/>
      <c r="F139" s="23"/>
      <c r="G139" s="22"/>
      <c r="H139" s="25"/>
      <c r="I139" s="16"/>
      <c r="J139" s="15"/>
      <c r="K139" s="111"/>
      <c r="L139" s="87"/>
      <c r="M139" s="16"/>
      <c r="N139" s="160"/>
      <c r="O139" s="111"/>
      <c r="P139" s="87"/>
      <c r="Q139" s="92"/>
      <c r="R139" s="15"/>
      <c r="S139" s="10"/>
      <c r="T139" s="146"/>
      <c r="U139" s="147"/>
      <c r="W139" s="174">
        <f t="shared" si="41"/>
        <v>0</v>
      </c>
      <c r="X139" s="207">
        <f t="shared" si="41"/>
        <v>0</v>
      </c>
      <c r="Y139" s="69">
        <f t="shared" si="40"/>
        <v>0</v>
      </c>
    </row>
    <row r="140" spans="2:25" ht="15" customHeight="1" x14ac:dyDescent="0.25">
      <c r="B140" s="65" t="s">
        <v>34</v>
      </c>
      <c r="C140" s="93"/>
      <c r="D140" s="94"/>
      <c r="E140" s="33"/>
      <c r="F140" s="35"/>
      <c r="G140" s="93"/>
      <c r="H140" s="95"/>
      <c r="I140" s="33"/>
      <c r="J140" s="34"/>
      <c r="K140" s="108"/>
      <c r="L140" s="94"/>
      <c r="M140" s="33"/>
      <c r="N140" s="161"/>
      <c r="O140" s="108"/>
      <c r="P140" s="94"/>
      <c r="Q140" s="33"/>
      <c r="R140" s="34"/>
      <c r="S140" s="10"/>
      <c r="T140" s="146"/>
      <c r="U140" s="147"/>
      <c r="W140" s="178">
        <f t="shared" si="41"/>
        <v>0</v>
      </c>
      <c r="X140" s="209">
        <f t="shared" si="41"/>
        <v>0</v>
      </c>
      <c r="Y140" s="71">
        <f t="shared" si="40"/>
        <v>0</v>
      </c>
    </row>
    <row r="141" spans="2:25" ht="15" customHeight="1" x14ac:dyDescent="0.25">
      <c r="B141" s="63" t="s">
        <v>35</v>
      </c>
      <c r="C141" s="22"/>
      <c r="D141" s="87"/>
      <c r="E141" s="16"/>
      <c r="F141" s="23"/>
      <c r="G141" s="22"/>
      <c r="H141" s="25"/>
      <c r="I141" s="16"/>
      <c r="J141" s="15"/>
      <c r="K141" s="110"/>
      <c r="L141" s="87"/>
      <c r="M141" s="16"/>
      <c r="N141" s="15"/>
      <c r="O141" s="110"/>
      <c r="P141" s="157"/>
      <c r="Q141" s="16"/>
      <c r="R141" s="15"/>
      <c r="S141" s="10"/>
      <c r="T141" s="148"/>
      <c r="U141" s="149"/>
      <c r="W141" s="174">
        <f t="shared" si="41"/>
        <v>0</v>
      </c>
      <c r="X141" s="207">
        <f t="shared" si="41"/>
        <v>0</v>
      </c>
      <c r="Y141" s="70">
        <f t="shared" si="40"/>
        <v>0</v>
      </c>
    </row>
    <row r="142" spans="2:25" ht="15" customHeight="1" x14ac:dyDescent="0.25">
      <c r="B142" s="63" t="s">
        <v>36</v>
      </c>
      <c r="C142" s="91"/>
      <c r="D142" s="87"/>
      <c r="E142" s="92"/>
      <c r="F142" s="23"/>
      <c r="G142" s="22"/>
      <c r="H142" s="25"/>
      <c r="I142" s="16"/>
      <c r="J142" s="15"/>
      <c r="K142" s="110"/>
      <c r="L142" s="87"/>
      <c r="M142" s="92"/>
      <c r="N142" s="15"/>
      <c r="O142" s="110"/>
      <c r="P142" s="87"/>
      <c r="Q142" s="16"/>
      <c r="R142" s="15"/>
      <c r="S142" s="10"/>
      <c r="T142" s="146"/>
      <c r="U142" s="147"/>
      <c r="W142" s="174">
        <f t="shared" si="41"/>
        <v>0</v>
      </c>
      <c r="X142" s="207">
        <f t="shared" si="41"/>
        <v>0</v>
      </c>
      <c r="Y142" s="69">
        <f t="shared" si="40"/>
        <v>0</v>
      </c>
    </row>
    <row r="143" spans="2:25" ht="15" customHeight="1" x14ac:dyDescent="0.2">
      <c r="B143" s="63" t="s">
        <v>37</v>
      </c>
      <c r="C143" s="22"/>
      <c r="D143" s="87"/>
      <c r="E143" s="16"/>
      <c r="F143" s="23"/>
      <c r="G143" s="22"/>
      <c r="H143" s="25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S143" s="10"/>
      <c r="T143" s="150"/>
      <c r="U143" s="151"/>
      <c r="W143" s="178">
        <f t="shared" si="41"/>
        <v>0</v>
      </c>
      <c r="X143" s="209">
        <f t="shared" si="41"/>
        <v>0</v>
      </c>
      <c r="Y143" s="71">
        <f t="shared" si="40"/>
        <v>0</v>
      </c>
    </row>
    <row r="144" spans="2:25" ht="15" customHeight="1" x14ac:dyDescent="0.2">
      <c r="B144" s="64" t="s">
        <v>38</v>
      </c>
      <c r="C144" s="88"/>
      <c r="D144" s="89"/>
      <c r="E144" s="30"/>
      <c r="F144" s="32"/>
      <c r="G144" s="88"/>
      <c r="H144" s="90"/>
      <c r="I144" s="30"/>
      <c r="J144" s="31"/>
      <c r="K144" s="112"/>
      <c r="L144" s="89"/>
      <c r="M144" s="30"/>
      <c r="N144" s="31"/>
      <c r="O144" s="112"/>
      <c r="P144" s="89"/>
      <c r="Q144" s="30"/>
      <c r="R144" s="31"/>
      <c r="S144" s="10"/>
      <c r="T144" s="146"/>
      <c r="U144" s="147"/>
      <c r="W144" s="174">
        <f t="shared" si="41"/>
        <v>0</v>
      </c>
      <c r="X144" s="207">
        <f t="shared" si="41"/>
        <v>0</v>
      </c>
      <c r="Y144" s="69">
        <f t="shared" si="40"/>
        <v>0</v>
      </c>
    </row>
    <row r="145" spans="2:25" ht="15" customHeight="1" x14ac:dyDescent="0.2">
      <c r="B145" s="63" t="s">
        <v>39</v>
      </c>
      <c r="C145" s="22"/>
      <c r="D145" s="87"/>
      <c r="E145" s="16"/>
      <c r="F145" s="23"/>
      <c r="G145" s="16"/>
      <c r="H145" s="15"/>
      <c r="I145" s="16"/>
      <c r="J145" s="15"/>
      <c r="K145" s="110"/>
      <c r="L145" s="87"/>
      <c r="M145" s="16"/>
      <c r="N145" s="15"/>
      <c r="O145" s="110"/>
      <c r="P145" s="87"/>
      <c r="Q145" s="16"/>
      <c r="R145" s="15"/>
      <c r="S145" s="10"/>
      <c r="T145" s="146"/>
      <c r="U145" s="147"/>
      <c r="W145" s="174">
        <f t="shared" si="41"/>
        <v>0</v>
      </c>
      <c r="X145" s="207">
        <f t="shared" si="41"/>
        <v>0</v>
      </c>
      <c r="Y145" s="69">
        <f t="shared" si="40"/>
        <v>0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98"/>
      <c r="G146" s="96"/>
      <c r="H146" s="29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S146" s="10"/>
      <c r="T146" s="146"/>
      <c r="U146" s="147"/>
      <c r="W146" s="199">
        <f t="shared" si="41"/>
        <v>0</v>
      </c>
      <c r="X146" s="210">
        <f t="shared" si="41"/>
        <v>0</v>
      </c>
      <c r="Y146" s="72">
        <f t="shared" si="40"/>
        <v>0</v>
      </c>
    </row>
    <row r="147" spans="2:25" s="2" customFormat="1" ht="15" customHeight="1" thickBot="1" x14ac:dyDescent="0.25">
      <c r="B147" s="66" t="s">
        <v>29</v>
      </c>
      <c r="C147" s="83">
        <f>SUM(C135:C146)</f>
        <v>0</v>
      </c>
      <c r="D147" s="82">
        <f t="shared" ref="D147:R147" si="42">SUM(D135:D146)</f>
        <v>0</v>
      </c>
      <c r="E147" s="83">
        <f>SUM(E135:E146)</f>
        <v>0</v>
      </c>
      <c r="F147" s="82">
        <f t="shared" si="42"/>
        <v>0</v>
      </c>
      <c r="G147" s="83">
        <f t="shared" si="42"/>
        <v>0</v>
      </c>
      <c r="H147" s="82">
        <f t="shared" si="42"/>
        <v>0</v>
      </c>
      <c r="I147" s="83">
        <f t="shared" si="42"/>
        <v>0</v>
      </c>
      <c r="J147" s="82">
        <f t="shared" si="42"/>
        <v>0</v>
      </c>
      <c r="K147" s="83">
        <f t="shared" si="42"/>
        <v>0</v>
      </c>
      <c r="L147" s="82">
        <f t="shared" si="42"/>
        <v>0</v>
      </c>
      <c r="M147" s="83">
        <f t="shared" si="42"/>
        <v>0</v>
      </c>
      <c r="N147" s="82">
        <f t="shared" si="42"/>
        <v>0</v>
      </c>
      <c r="O147" s="83">
        <f t="shared" si="42"/>
        <v>0</v>
      </c>
      <c r="P147" s="82">
        <f t="shared" si="42"/>
        <v>0</v>
      </c>
      <c r="Q147" s="83">
        <f t="shared" si="42"/>
        <v>0</v>
      </c>
      <c r="R147" s="82">
        <f t="shared" si="42"/>
        <v>0</v>
      </c>
      <c r="T147" s="59">
        <f>SUM(T135:T146)</f>
        <v>0</v>
      </c>
      <c r="U147" s="56">
        <f>SUM(U135:U146)</f>
        <v>0</v>
      </c>
      <c r="V147" s="14"/>
      <c r="W147" s="55">
        <f t="shared" si="41"/>
        <v>0</v>
      </c>
      <c r="X147" s="56">
        <f t="shared" si="41"/>
        <v>0</v>
      </c>
      <c r="Y147" s="57">
        <f t="shared" si="40"/>
        <v>0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43">D135</f>
        <v>0</v>
      </c>
      <c r="E148" s="447">
        <f t="shared" si="43"/>
        <v>0</v>
      </c>
      <c r="F148" s="467">
        <f t="shared" si="43"/>
        <v>0</v>
      </c>
      <c r="G148" s="447">
        <f t="shared" si="43"/>
        <v>0</v>
      </c>
      <c r="H148" s="467">
        <f t="shared" si="43"/>
        <v>0</v>
      </c>
      <c r="I148" s="447">
        <f t="shared" si="43"/>
        <v>0</v>
      </c>
      <c r="J148" s="467">
        <f t="shared" si="43"/>
        <v>0</v>
      </c>
      <c r="K148" s="447">
        <f t="shared" si="43"/>
        <v>0</v>
      </c>
      <c r="L148" s="467">
        <f t="shared" si="43"/>
        <v>0</v>
      </c>
      <c r="M148" s="447">
        <f t="shared" si="43"/>
        <v>0</v>
      </c>
      <c r="N148" s="467">
        <f t="shared" si="43"/>
        <v>0</v>
      </c>
      <c r="O148" s="447">
        <f t="shared" si="43"/>
        <v>0</v>
      </c>
      <c r="P148" s="467">
        <f t="shared" si="43"/>
        <v>0</v>
      </c>
      <c r="Q148" s="447">
        <f>Q135</f>
        <v>0</v>
      </c>
      <c r="R148" s="467">
        <f>R135</f>
        <v>0</v>
      </c>
      <c r="S148" s="482"/>
      <c r="T148" s="483">
        <f>T135</f>
        <v>0</v>
      </c>
      <c r="U148" s="476">
        <f>U135</f>
        <v>0</v>
      </c>
      <c r="V148" s="14"/>
      <c r="W148" s="447">
        <f>W135</f>
        <v>0</v>
      </c>
      <c r="X148" s="449">
        <f>X135</f>
        <v>0</v>
      </c>
      <c r="Y148" s="456">
        <f>Y135</f>
        <v>0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4">D136+D148</f>
        <v>0</v>
      </c>
      <c r="E149" s="461">
        <f t="shared" si="44"/>
        <v>0</v>
      </c>
      <c r="F149" s="468">
        <f t="shared" si="44"/>
        <v>0</v>
      </c>
      <c r="G149" s="461">
        <f t="shared" si="44"/>
        <v>0</v>
      </c>
      <c r="H149" s="468">
        <f t="shared" si="44"/>
        <v>0</v>
      </c>
      <c r="I149" s="461">
        <f t="shared" si="44"/>
        <v>0</v>
      </c>
      <c r="J149" s="468">
        <f t="shared" si="44"/>
        <v>0</v>
      </c>
      <c r="K149" s="461">
        <f t="shared" si="44"/>
        <v>0</v>
      </c>
      <c r="L149" s="468">
        <f t="shared" si="44"/>
        <v>0</v>
      </c>
      <c r="M149" s="461">
        <f t="shared" si="44"/>
        <v>0</v>
      </c>
      <c r="N149" s="468">
        <f t="shared" si="44"/>
        <v>0</v>
      </c>
      <c r="O149" s="461">
        <f t="shared" si="44"/>
        <v>0</v>
      </c>
      <c r="P149" s="468">
        <f t="shared" si="44"/>
        <v>0</v>
      </c>
      <c r="Q149" s="461">
        <f t="shared" si="44"/>
        <v>0</v>
      </c>
      <c r="R149" s="468">
        <f t="shared" si="44"/>
        <v>0</v>
      </c>
      <c r="S149" s="482"/>
      <c r="T149" s="484">
        <f t="shared" ref="T149:U159" si="45">T136+T148</f>
        <v>0</v>
      </c>
      <c r="U149" s="477">
        <f t="shared" si="45"/>
        <v>0</v>
      </c>
      <c r="V149" s="14"/>
      <c r="W149" s="461">
        <f t="shared" ref="W149:Y159" si="46">W136+W148</f>
        <v>0</v>
      </c>
      <c r="X149" s="450">
        <f t="shared" si="46"/>
        <v>0</v>
      </c>
      <c r="Y149" s="457">
        <f t="shared" si="46"/>
        <v>0</v>
      </c>
    </row>
    <row r="150" spans="2:25" ht="15" hidden="1" customHeight="1" x14ac:dyDescent="0.2">
      <c r="B150" s="443" t="s">
        <v>58</v>
      </c>
      <c r="C150" s="462">
        <f t="shared" ref="C150:C159" si="47">C137+C149</f>
        <v>0</v>
      </c>
      <c r="D150" s="469">
        <f t="shared" si="44"/>
        <v>0</v>
      </c>
      <c r="E150" s="462">
        <f t="shared" si="44"/>
        <v>0</v>
      </c>
      <c r="F150" s="469">
        <f t="shared" si="44"/>
        <v>0</v>
      </c>
      <c r="G150" s="462">
        <f t="shared" si="44"/>
        <v>0</v>
      </c>
      <c r="H150" s="469">
        <f t="shared" si="44"/>
        <v>0</v>
      </c>
      <c r="I150" s="462">
        <f t="shared" si="44"/>
        <v>0</v>
      </c>
      <c r="J150" s="469">
        <f t="shared" si="44"/>
        <v>0</v>
      </c>
      <c r="K150" s="462">
        <f t="shared" si="44"/>
        <v>0</v>
      </c>
      <c r="L150" s="469">
        <f t="shared" si="44"/>
        <v>0</v>
      </c>
      <c r="M150" s="462">
        <f t="shared" si="44"/>
        <v>0</v>
      </c>
      <c r="N150" s="469">
        <f t="shared" si="44"/>
        <v>0</v>
      </c>
      <c r="O150" s="462">
        <f t="shared" si="44"/>
        <v>0</v>
      </c>
      <c r="P150" s="469">
        <f t="shared" si="44"/>
        <v>0</v>
      </c>
      <c r="Q150" s="462">
        <f t="shared" si="44"/>
        <v>0</v>
      </c>
      <c r="R150" s="469">
        <f t="shared" si="44"/>
        <v>0</v>
      </c>
      <c r="S150" s="482"/>
      <c r="T150" s="485">
        <f t="shared" si="45"/>
        <v>0</v>
      </c>
      <c r="U150" s="478">
        <f t="shared" si="45"/>
        <v>0</v>
      </c>
      <c r="V150" s="14"/>
      <c r="W150" s="462">
        <f t="shared" si="46"/>
        <v>0</v>
      </c>
      <c r="X150" s="452">
        <f t="shared" si="46"/>
        <v>0</v>
      </c>
      <c r="Y150" s="458">
        <f t="shared" si="46"/>
        <v>0</v>
      </c>
    </row>
    <row r="151" spans="2:25" ht="15" hidden="1" customHeight="1" x14ac:dyDescent="0.2">
      <c r="B151" s="444" t="s">
        <v>32</v>
      </c>
      <c r="C151" s="461">
        <f t="shared" si="47"/>
        <v>0</v>
      </c>
      <c r="D151" s="468">
        <f t="shared" si="44"/>
        <v>0</v>
      </c>
      <c r="E151" s="461">
        <f t="shared" si="44"/>
        <v>0</v>
      </c>
      <c r="F151" s="468">
        <f t="shared" si="44"/>
        <v>0</v>
      </c>
      <c r="G151" s="461">
        <f t="shared" si="44"/>
        <v>0</v>
      </c>
      <c r="H151" s="468">
        <f t="shared" si="44"/>
        <v>0</v>
      </c>
      <c r="I151" s="461">
        <f t="shared" si="44"/>
        <v>0</v>
      </c>
      <c r="J151" s="468">
        <f t="shared" si="44"/>
        <v>0</v>
      </c>
      <c r="K151" s="461">
        <f t="shared" si="44"/>
        <v>0</v>
      </c>
      <c r="L151" s="468">
        <f t="shared" si="44"/>
        <v>0</v>
      </c>
      <c r="M151" s="461">
        <f t="shared" si="44"/>
        <v>0</v>
      </c>
      <c r="N151" s="468">
        <f t="shared" si="44"/>
        <v>0</v>
      </c>
      <c r="O151" s="461">
        <f t="shared" si="44"/>
        <v>0</v>
      </c>
      <c r="P151" s="468">
        <f t="shared" si="44"/>
        <v>0</v>
      </c>
      <c r="Q151" s="461">
        <f t="shared" si="44"/>
        <v>0</v>
      </c>
      <c r="R151" s="468">
        <f t="shared" si="44"/>
        <v>0</v>
      </c>
      <c r="S151" s="482"/>
      <c r="T151" s="484">
        <f t="shared" si="45"/>
        <v>0</v>
      </c>
      <c r="U151" s="477">
        <f t="shared" si="45"/>
        <v>0</v>
      </c>
      <c r="V151" s="14"/>
      <c r="W151" s="461">
        <f t="shared" si="46"/>
        <v>0</v>
      </c>
      <c r="X151" s="450">
        <f t="shared" si="46"/>
        <v>0</v>
      </c>
      <c r="Y151" s="457">
        <f t="shared" si="46"/>
        <v>0</v>
      </c>
    </row>
    <row r="152" spans="2:25" ht="15" hidden="1" customHeight="1" x14ac:dyDescent="0.2">
      <c r="B152" s="443" t="s">
        <v>33</v>
      </c>
      <c r="C152" s="461">
        <f t="shared" si="47"/>
        <v>0</v>
      </c>
      <c r="D152" s="468">
        <f t="shared" si="44"/>
        <v>0</v>
      </c>
      <c r="E152" s="461">
        <f t="shared" si="44"/>
        <v>0</v>
      </c>
      <c r="F152" s="468">
        <f t="shared" si="44"/>
        <v>0</v>
      </c>
      <c r="G152" s="461">
        <f t="shared" si="44"/>
        <v>0</v>
      </c>
      <c r="H152" s="468">
        <f t="shared" si="44"/>
        <v>0</v>
      </c>
      <c r="I152" s="461">
        <f t="shared" si="44"/>
        <v>0</v>
      </c>
      <c r="J152" s="468">
        <f t="shared" si="44"/>
        <v>0</v>
      </c>
      <c r="K152" s="461">
        <f t="shared" si="44"/>
        <v>0</v>
      </c>
      <c r="L152" s="468">
        <f t="shared" si="44"/>
        <v>0</v>
      </c>
      <c r="M152" s="461">
        <f t="shared" si="44"/>
        <v>0</v>
      </c>
      <c r="N152" s="468">
        <f t="shared" si="44"/>
        <v>0</v>
      </c>
      <c r="O152" s="461">
        <f t="shared" si="44"/>
        <v>0</v>
      </c>
      <c r="P152" s="468">
        <f t="shared" si="44"/>
        <v>0</v>
      </c>
      <c r="Q152" s="461">
        <f t="shared" si="44"/>
        <v>0</v>
      </c>
      <c r="R152" s="468">
        <f t="shared" si="44"/>
        <v>0</v>
      </c>
      <c r="S152" s="482"/>
      <c r="T152" s="484">
        <f t="shared" si="45"/>
        <v>0</v>
      </c>
      <c r="U152" s="477">
        <f t="shared" si="45"/>
        <v>0</v>
      </c>
      <c r="V152" s="14"/>
      <c r="W152" s="461">
        <f t="shared" si="46"/>
        <v>0</v>
      </c>
      <c r="X152" s="450">
        <f t="shared" si="46"/>
        <v>0</v>
      </c>
      <c r="Y152" s="457">
        <f t="shared" si="46"/>
        <v>0</v>
      </c>
    </row>
    <row r="153" spans="2:25" ht="15" hidden="1" customHeight="1" x14ac:dyDescent="0.2">
      <c r="B153" s="445" t="s">
        <v>34</v>
      </c>
      <c r="C153" s="461">
        <f t="shared" si="47"/>
        <v>0</v>
      </c>
      <c r="D153" s="468">
        <f t="shared" si="44"/>
        <v>0</v>
      </c>
      <c r="E153" s="461">
        <f t="shared" si="44"/>
        <v>0</v>
      </c>
      <c r="F153" s="468">
        <f t="shared" si="44"/>
        <v>0</v>
      </c>
      <c r="G153" s="461">
        <f t="shared" si="44"/>
        <v>0</v>
      </c>
      <c r="H153" s="468">
        <f t="shared" si="44"/>
        <v>0</v>
      </c>
      <c r="I153" s="461">
        <f t="shared" si="44"/>
        <v>0</v>
      </c>
      <c r="J153" s="468">
        <f t="shared" si="44"/>
        <v>0</v>
      </c>
      <c r="K153" s="461">
        <f t="shared" si="44"/>
        <v>0</v>
      </c>
      <c r="L153" s="468">
        <f t="shared" si="44"/>
        <v>0</v>
      </c>
      <c r="M153" s="461">
        <f t="shared" si="44"/>
        <v>0</v>
      </c>
      <c r="N153" s="468">
        <f t="shared" si="44"/>
        <v>0</v>
      </c>
      <c r="O153" s="461">
        <f t="shared" si="44"/>
        <v>0</v>
      </c>
      <c r="P153" s="468">
        <f t="shared" si="44"/>
        <v>0</v>
      </c>
      <c r="Q153" s="461">
        <f t="shared" si="44"/>
        <v>0</v>
      </c>
      <c r="R153" s="468">
        <f t="shared" si="44"/>
        <v>0</v>
      </c>
      <c r="S153" s="482"/>
      <c r="T153" s="484">
        <f t="shared" si="45"/>
        <v>0</v>
      </c>
      <c r="U153" s="477">
        <f t="shared" si="45"/>
        <v>0</v>
      </c>
      <c r="V153" s="14"/>
      <c r="W153" s="461">
        <f t="shared" si="46"/>
        <v>0</v>
      </c>
      <c r="X153" s="450">
        <f t="shared" si="46"/>
        <v>0</v>
      </c>
      <c r="Y153" s="457">
        <f t="shared" si="46"/>
        <v>0</v>
      </c>
    </row>
    <row r="154" spans="2:25" ht="15" hidden="1" customHeight="1" x14ac:dyDescent="0.2">
      <c r="B154" s="443" t="s">
        <v>35</v>
      </c>
      <c r="C154" s="463">
        <f t="shared" si="47"/>
        <v>0</v>
      </c>
      <c r="D154" s="470">
        <f t="shared" si="44"/>
        <v>0</v>
      </c>
      <c r="E154" s="463">
        <f t="shared" si="44"/>
        <v>0</v>
      </c>
      <c r="F154" s="470">
        <f t="shared" si="44"/>
        <v>0</v>
      </c>
      <c r="G154" s="463">
        <f t="shared" si="44"/>
        <v>0</v>
      </c>
      <c r="H154" s="470">
        <f t="shared" si="44"/>
        <v>0</v>
      </c>
      <c r="I154" s="463">
        <f t="shared" si="44"/>
        <v>0</v>
      </c>
      <c r="J154" s="470">
        <f t="shared" si="44"/>
        <v>0</v>
      </c>
      <c r="K154" s="463">
        <f t="shared" si="44"/>
        <v>0</v>
      </c>
      <c r="L154" s="470">
        <f t="shared" si="44"/>
        <v>0</v>
      </c>
      <c r="M154" s="463">
        <f t="shared" si="44"/>
        <v>0</v>
      </c>
      <c r="N154" s="470">
        <f t="shared" si="44"/>
        <v>0</v>
      </c>
      <c r="O154" s="463">
        <f t="shared" si="44"/>
        <v>0</v>
      </c>
      <c r="P154" s="470">
        <f t="shared" si="44"/>
        <v>0</v>
      </c>
      <c r="Q154" s="463">
        <f t="shared" si="44"/>
        <v>0</v>
      </c>
      <c r="R154" s="470">
        <f t="shared" si="44"/>
        <v>0</v>
      </c>
      <c r="S154" s="482"/>
      <c r="T154" s="486">
        <f t="shared" si="45"/>
        <v>0</v>
      </c>
      <c r="U154" s="479">
        <f t="shared" si="45"/>
        <v>0</v>
      </c>
      <c r="V154" s="14"/>
      <c r="W154" s="463">
        <f t="shared" si="46"/>
        <v>0</v>
      </c>
      <c r="X154" s="454">
        <f t="shared" si="46"/>
        <v>0</v>
      </c>
      <c r="Y154" s="459">
        <f t="shared" si="46"/>
        <v>0</v>
      </c>
    </row>
    <row r="155" spans="2:25" ht="15" hidden="1" customHeight="1" x14ac:dyDescent="0.2">
      <c r="B155" s="443" t="s">
        <v>36</v>
      </c>
      <c r="C155" s="461">
        <f t="shared" si="47"/>
        <v>0</v>
      </c>
      <c r="D155" s="468">
        <f t="shared" si="44"/>
        <v>0</v>
      </c>
      <c r="E155" s="461">
        <f t="shared" si="44"/>
        <v>0</v>
      </c>
      <c r="F155" s="468">
        <f t="shared" si="44"/>
        <v>0</v>
      </c>
      <c r="G155" s="461">
        <f t="shared" si="44"/>
        <v>0</v>
      </c>
      <c r="H155" s="468">
        <f t="shared" si="44"/>
        <v>0</v>
      </c>
      <c r="I155" s="461">
        <f t="shared" si="44"/>
        <v>0</v>
      </c>
      <c r="J155" s="468">
        <f t="shared" si="44"/>
        <v>0</v>
      </c>
      <c r="K155" s="461">
        <f t="shared" si="44"/>
        <v>0</v>
      </c>
      <c r="L155" s="468">
        <f t="shared" si="44"/>
        <v>0</v>
      </c>
      <c r="M155" s="461">
        <f t="shared" si="44"/>
        <v>0</v>
      </c>
      <c r="N155" s="468">
        <f t="shared" si="44"/>
        <v>0</v>
      </c>
      <c r="O155" s="461">
        <f t="shared" si="44"/>
        <v>0</v>
      </c>
      <c r="P155" s="468">
        <f t="shared" si="44"/>
        <v>0</v>
      </c>
      <c r="Q155" s="461">
        <f t="shared" si="44"/>
        <v>0</v>
      </c>
      <c r="R155" s="468">
        <f t="shared" si="44"/>
        <v>0</v>
      </c>
      <c r="S155" s="482"/>
      <c r="T155" s="484">
        <f t="shared" si="45"/>
        <v>0</v>
      </c>
      <c r="U155" s="477">
        <f t="shared" si="45"/>
        <v>0</v>
      </c>
      <c r="V155" s="14"/>
      <c r="W155" s="461">
        <f t="shared" si="46"/>
        <v>0</v>
      </c>
      <c r="X155" s="450">
        <f t="shared" si="46"/>
        <v>0</v>
      </c>
      <c r="Y155" s="457">
        <f t="shared" si="46"/>
        <v>0</v>
      </c>
    </row>
    <row r="156" spans="2:25" ht="15" hidden="1" customHeight="1" x14ac:dyDescent="0.2">
      <c r="B156" s="443" t="s">
        <v>37</v>
      </c>
      <c r="C156" s="462">
        <f t="shared" si="47"/>
        <v>0</v>
      </c>
      <c r="D156" s="469">
        <f t="shared" si="44"/>
        <v>0</v>
      </c>
      <c r="E156" s="462">
        <f t="shared" si="44"/>
        <v>0</v>
      </c>
      <c r="F156" s="469">
        <f t="shared" si="44"/>
        <v>0</v>
      </c>
      <c r="G156" s="462">
        <f t="shared" si="44"/>
        <v>0</v>
      </c>
      <c r="H156" s="469">
        <f t="shared" si="44"/>
        <v>0</v>
      </c>
      <c r="I156" s="462">
        <f t="shared" si="44"/>
        <v>0</v>
      </c>
      <c r="J156" s="469">
        <f t="shared" si="44"/>
        <v>0</v>
      </c>
      <c r="K156" s="462">
        <f t="shared" si="44"/>
        <v>0</v>
      </c>
      <c r="L156" s="469">
        <f t="shared" si="44"/>
        <v>0</v>
      </c>
      <c r="M156" s="462">
        <f t="shared" si="44"/>
        <v>0</v>
      </c>
      <c r="N156" s="469">
        <f t="shared" si="44"/>
        <v>0</v>
      </c>
      <c r="O156" s="462">
        <f t="shared" si="44"/>
        <v>0</v>
      </c>
      <c r="P156" s="469">
        <f t="shared" si="44"/>
        <v>0</v>
      </c>
      <c r="Q156" s="462">
        <f t="shared" si="44"/>
        <v>0</v>
      </c>
      <c r="R156" s="469">
        <f t="shared" si="44"/>
        <v>0</v>
      </c>
      <c r="S156" s="482"/>
      <c r="T156" s="485">
        <f t="shared" si="45"/>
        <v>0</v>
      </c>
      <c r="U156" s="478">
        <f t="shared" si="45"/>
        <v>0</v>
      </c>
      <c r="V156" s="14"/>
      <c r="W156" s="462">
        <f t="shared" si="46"/>
        <v>0</v>
      </c>
      <c r="X156" s="452">
        <f t="shared" si="46"/>
        <v>0</v>
      </c>
      <c r="Y156" s="458">
        <f t="shared" si="46"/>
        <v>0</v>
      </c>
    </row>
    <row r="157" spans="2:25" ht="15" hidden="1" customHeight="1" x14ac:dyDescent="0.2">
      <c r="B157" s="444" t="s">
        <v>38</v>
      </c>
      <c r="C157" s="461">
        <f t="shared" si="47"/>
        <v>0</v>
      </c>
      <c r="D157" s="468">
        <f t="shared" si="44"/>
        <v>0</v>
      </c>
      <c r="E157" s="461">
        <f t="shared" si="44"/>
        <v>0</v>
      </c>
      <c r="F157" s="468">
        <f t="shared" si="44"/>
        <v>0</v>
      </c>
      <c r="G157" s="461">
        <f t="shared" si="44"/>
        <v>0</v>
      </c>
      <c r="H157" s="468">
        <f t="shared" si="44"/>
        <v>0</v>
      </c>
      <c r="I157" s="461">
        <f t="shared" si="44"/>
        <v>0</v>
      </c>
      <c r="J157" s="468">
        <f t="shared" si="44"/>
        <v>0</v>
      </c>
      <c r="K157" s="461">
        <f t="shared" si="44"/>
        <v>0</v>
      </c>
      <c r="L157" s="468">
        <f t="shared" si="44"/>
        <v>0</v>
      </c>
      <c r="M157" s="461">
        <f t="shared" si="44"/>
        <v>0</v>
      </c>
      <c r="N157" s="468">
        <f t="shared" si="44"/>
        <v>0</v>
      </c>
      <c r="O157" s="461">
        <f t="shared" si="44"/>
        <v>0</v>
      </c>
      <c r="P157" s="468">
        <f t="shared" si="44"/>
        <v>0</v>
      </c>
      <c r="Q157" s="461">
        <f t="shared" si="44"/>
        <v>0</v>
      </c>
      <c r="R157" s="468">
        <f t="shared" si="44"/>
        <v>0</v>
      </c>
      <c r="S157" s="482"/>
      <c r="T157" s="484">
        <f t="shared" si="45"/>
        <v>0</v>
      </c>
      <c r="U157" s="477">
        <f t="shared" si="45"/>
        <v>0</v>
      </c>
      <c r="V157" s="14"/>
      <c r="W157" s="461">
        <f t="shared" si="46"/>
        <v>0</v>
      </c>
      <c r="X157" s="450">
        <f t="shared" si="46"/>
        <v>0</v>
      </c>
      <c r="Y157" s="457">
        <f t="shared" si="46"/>
        <v>0</v>
      </c>
    </row>
    <row r="158" spans="2:25" ht="15" hidden="1" customHeight="1" x14ac:dyDescent="0.2">
      <c r="B158" s="443" t="s">
        <v>39</v>
      </c>
      <c r="C158" s="461">
        <f t="shared" si="47"/>
        <v>0</v>
      </c>
      <c r="D158" s="468">
        <f t="shared" si="44"/>
        <v>0</v>
      </c>
      <c r="E158" s="461">
        <f t="shared" si="44"/>
        <v>0</v>
      </c>
      <c r="F158" s="468">
        <f t="shared" si="44"/>
        <v>0</v>
      </c>
      <c r="G158" s="461">
        <f t="shared" si="44"/>
        <v>0</v>
      </c>
      <c r="H158" s="468">
        <f t="shared" si="44"/>
        <v>0</v>
      </c>
      <c r="I158" s="461">
        <f t="shared" si="44"/>
        <v>0</v>
      </c>
      <c r="J158" s="468">
        <f t="shared" si="44"/>
        <v>0</v>
      </c>
      <c r="K158" s="461">
        <f t="shared" si="44"/>
        <v>0</v>
      </c>
      <c r="L158" s="468">
        <f t="shared" si="44"/>
        <v>0</v>
      </c>
      <c r="M158" s="461">
        <f t="shared" si="44"/>
        <v>0</v>
      </c>
      <c r="N158" s="468">
        <f t="shared" si="44"/>
        <v>0</v>
      </c>
      <c r="O158" s="461">
        <f t="shared" si="44"/>
        <v>0</v>
      </c>
      <c r="P158" s="468">
        <f t="shared" si="44"/>
        <v>0</v>
      </c>
      <c r="Q158" s="461">
        <f t="shared" si="44"/>
        <v>0</v>
      </c>
      <c r="R158" s="468">
        <f t="shared" si="44"/>
        <v>0</v>
      </c>
      <c r="S158" s="482"/>
      <c r="T158" s="484">
        <f t="shared" si="45"/>
        <v>0</v>
      </c>
      <c r="U158" s="477">
        <f t="shared" si="45"/>
        <v>0</v>
      </c>
      <c r="V158" s="14"/>
      <c r="W158" s="461">
        <f t="shared" si="46"/>
        <v>0</v>
      </c>
      <c r="X158" s="450">
        <f t="shared" si="46"/>
        <v>0</v>
      </c>
      <c r="Y158" s="457">
        <f t="shared" si="46"/>
        <v>0</v>
      </c>
    </row>
    <row r="159" spans="2:25" ht="15" hidden="1" customHeight="1" thickBot="1" x14ac:dyDescent="0.25">
      <c r="B159" s="446" t="s">
        <v>40</v>
      </c>
      <c r="C159" s="464">
        <f t="shared" si="47"/>
        <v>0</v>
      </c>
      <c r="D159" s="471">
        <f t="shared" si="44"/>
        <v>0</v>
      </c>
      <c r="E159" s="464">
        <f t="shared" si="44"/>
        <v>0</v>
      </c>
      <c r="F159" s="471">
        <f t="shared" si="44"/>
        <v>0</v>
      </c>
      <c r="G159" s="464">
        <f t="shared" si="44"/>
        <v>0</v>
      </c>
      <c r="H159" s="471">
        <f t="shared" si="44"/>
        <v>0</v>
      </c>
      <c r="I159" s="464">
        <f t="shared" si="44"/>
        <v>0</v>
      </c>
      <c r="J159" s="471">
        <f t="shared" si="44"/>
        <v>0</v>
      </c>
      <c r="K159" s="464">
        <f t="shared" si="44"/>
        <v>0</v>
      </c>
      <c r="L159" s="471">
        <f t="shared" si="44"/>
        <v>0</v>
      </c>
      <c r="M159" s="464">
        <f t="shared" si="44"/>
        <v>0</v>
      </c>
      <c r="N159" s="471">
        <f t="shared" si="44"/>
        <v>0</v>
      </c>
      <c r="O159" s="464">
        <f t="shared" si="44"/>
        <v>0</v>
      </c>
      <c r="P159" s="471">
        <f t="shared" si="44"/>
        <v>0</v>
      </c>
      <c r="Q159" s="464">
        <f t="shared" si="44"/>
        <v>0</v>
      </c>
      <c r="R159" s="471">
        <f t="shared" si="44"/>
        <v>0</v>
      </c>
      <c r="S159" s="482"/>
      <c r="T159" s="487">
        <f t="shared" si="45"/>
        <v>0</v>
      </c>
      <c r="U159" s="481">
        <f t="shared" si="45"/>
        <v>0</v>
      </c>
      <c r="V159" s="14"/>
      <c r="W159" s="464">
        <f t="shared" si="46"/>
        <v>0</v>
      </c>
      <c r="X159" s="465">
        <f t="shared" si="46"/>
        <v>0</v>
      </c>
      <c r="Y159" s="460">
        <f t="shared" si="46"/>
        <v>0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56" t="s">
        <v>3</v>
      </c>
      <c r="T161" s="24"/>
      <c r="U161" s="2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657" t="str">
        <f>T7</f>
        <v>2016  ~  2017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85"/>
      <c r="E165" s="162"/>
      <c r="F165" s="36"/>
      <c r="G165" s="114"/>
      <c r="H165" s="86"/>
      <c r="I165" s="162"/>
      <c r="J165" s="36"/>
      <c r="K165" s="114"/>
      <c r="L165" s="86"/>
      <c r="M165" s="162"/>
      <c r="N165" s="36"/>
      <c r="O165" s="114"/>
      <c r="P165" s="27"/>
      <c r="Q165" s="10"/>
      <c r="R165" s="139"/>
      <c r="S165" s="139"/>
      <c r="T165" s="243"/>
      <c r="U165" s="244"/>
      <c r="V165" s="721"/>
      <c r="W165" s="172">
        <f>I165+K165+M165+O165+G165+E165+C165</f>
        <v>0</v>
      </c>
      <c r="X165" s="173">
        <f>J165+L165+N165+P165+H165+F165+D165</f>
        <v>0</v>
      </c>
      <c r="Y165" s="68">
        <f>W165+X165</f>
        <v>0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23"/>
      <c r="I166" s="127"/>
      <c r="J166" s="25"/>
      <c r="K166" s="6"/>
      <c r="L166" s="23"/>
      <c r="M166" s="127"/>
      <c r="N166" s="25"/>
      <c r="O166" s="6"/>
      <c r="P166" s="15"/>
      <c r="Q166" s="10"/>
      <c r="R166" s="139"/>
      <c r="S166" s="139"/>
      <c r="T166" s="245"/>
      <c r="U166" s="246"/>
      <c r="V166" s="721"/>
      <c r="W166" s="174">
        <f t="shared" ref="W166:X176" si="48">I166+K166+M166+O166+G166+E166+C166</f>
        <v>0</v>
      </c>
      <c r="X166" s="175">
        <f t="shared" si="48"/>
        <v>0</v>
      </c>
      <c r="Y166" s="69">
        <f t="shared" ref="Y166:Y177" si="49">W166+X166</f>
        <v>0</v>
      </c>
    </row>
    <row r="167" spans="2:25" ht="15" customHeight="1" x14ac:dyDescent="0.2">
      <c r="B167" s="63" t="s">
        <v>58</v>
      </c>
      <c r="C167" s="18"/>
      <c r="D167" s="87"/>
      <c r="E167" s="127"/>
      <c r="F167" s="25"/>
      <c r="G167" s="6"/>
      <c r="H167" s="23"/>
      <c r="I167" s="127"/>
      <c r="J167" s="25"/>
      <c r="K167" s="6"/>
      <c r="L167" s="23"/>
      <c r="M167" s="127"/>
      <c r="N167" s="25"/>
      <c r="O167" s="6"/>
      <c r="P167" s="15"/>
      <c r="Q167" s="10"/>
      <c r="R167" s="139"/>
      <c r="S167" s="139"/>
      <c r="T167" s="247"/>
      <c r="U167" s="248"/>
      <c r="V167" s="721"/>
      <c r="W167" s="174">
        <f t="shared" si="48"/>
        <v>0</v>
      </c>
      <c r="X167" s="175">
        <f t="shared" si="48"/>
        <v>0</v>
      </c>
      <c r="Y167" s="69">
        <f t="shared" si="49"/>
        <v>0</v>
      </c>
    </row>
    <row r="168" spans="2:25" ht="15" customHeight="1" x14ac:dyDescent="0.2">
      <c r="B168" s="64" t="s">
        <v>32</v>
      </c>
      <c r="C168" s="11"/>
      <c r="D168" s="89"/>
      <c r="E168" s="128"/>
      <c r="F168" s="90"/>
      <c r="G168" s="116"/>
      <c r="H168" s="32"/>
      <c r="I168" s="128"/>
      <c r="J168" s="90"/>
      <c r="K168" s="116"/>
      <c r="L168" s="32"/>
      <c r="M168" s="128"/>
      <c r="N168" s="90"/>
      <c r="O168" s="116"/>
      <c r="P168" s="31"/>
      <c r="Q168" s="10"/>
      <c r="R168" s="139"/>
      <c r="S168" s="139"/>
      <c r="T168" s="245"/>
      <c r="U168" s="246"/>
      <c r="V168" s="721"/>
      <c r="W168" s="176">
        <f t="shared" si="48"/>
        <v>0</v>
      </c>
      <c r="X168" s="177">
        <f t="shared" si="48"/>
        <v>0</v>
      </c>
      <c r="Y168" s="70">
        <f t="shared" si="49"/>
        <v>0</v>
      </c>
    </row>
    <row r="169" spans="2:25" ht="15" customHeight="1" x14ac:dyDescent="0.2">
      <c r="B169" s="63" t="s">
        <v>33</v>
      </c>
      <c r="C169" s="11"/>
      <c r="D169" s="87"/>
      <c r="E169" s="127"/>
      <c r="F169" s="25"/>
      <c r="G169" s="6"/>
      <c r="H169" s="23"/>
      <c r="I169" s="127"/>
      <c r="J169" s="25"/>
      <c r="K169" s="6"/>
      <c r="L169" s="23"/>
      <c r="M169" s="127"/>
      <c r="N169" s="25"/>
      <c r="O169" s="6"/>
      <c r="P169" s="15"/>
      <c r="Q169" s="10"/>
      <c r="R169" s="139"/>
      <c r="S169" s="139"/>
      <c r="T169" s="245"/>
      <c r="U169" s="246"/>
      <c r="V169" s="721"/>
      <c r="W169" s="174">
        <f t="shared" si="48"/>
        <v>0</v>
      </c>
      <c r="X169" s="175">
        <f t="shared" si="48"/>
        <v>0</v>
      </c>
      <c r="Y169" s="69">
        <f t="shared" si="49"/>
        <v>0</v>
      </c>
    </row>
    <row r="170" spans="2:25" ht="15" customHeight="1" x14ac:dyDescent="0.2">
      <c r="B170" s="65" t="s">
        <v>34</v>
      </c>
      <c r="C170" s="11"/>
      <c r="D170" s="94"/>
      <c r="E170" s="163"/>
      <c r="F170" s="95"/>
      <c r="G170" s="117"/>
      <c r="H170" s="35"/>
      <c r="I170" s="163"/>
      <c r="J170" s="95"/>
      <c r="K170" s="117"/>
      <c r="L170" s="35"/>
      <c r="M170" s="163"/>
      <c r="N170" s="95"/>
      <c r="O170" s="117"/>
      <c r="P170" s="34"/>
      <c r="Q170" s="10"/>
      <c r="R170" s="139"/>
      <c r="S170" s="139"/>
      <c r="T170" s="245"/>
      <c r="U170" s="246"/>
      <c r="W170" s="178">
        <f t="shared" si="48"/>
        <v>0</v>
      </c>
      <c r="X170" s="179">
        <f t="shared" si="48"/>
        <v>0</v>
      </c>
      <c r="Y170" s="71">
        <f t="shared" si="49"/>
        <v>0</v>
      </c>
    </row>
    <row r="171" spans="2:25" ht="15" customHeight="1" x14ac:dyDescent="0.2">
      <c r="B171" s="63" t="s">
        <v>35</v>
      </c>
      <c r="C171" s="17"/>
      <c r="D171" s="89"/>
      <c r="E171" s="127"/>
      <c r="F171" s="25"/>
      <c r="G171" s="6"/>
      <c r="H171" s="23"/>
      <c r="I171" s="127"/>
      <c r="J171" s="25"/>
      <c r="K171" s="6"/>
      <c r="L171" s="23"/>
      <c r="M171" s="127"/>
      <c r="N171" s="25"/>
      <c r="O171" s="6"/>
      <c r="P171" s="15"/>
      <c r="Q171" s="10"/>
      <c r="R171" s="139"/>
      <c r="S171" s="139"/>
      <c r="T171" s="243"/>
      <c r="U171" s="244"/>
      <c r="W171" s="176">
        <f t="shared" si="48"/>
        <v>0</v>
      </c>
      <c r="X171" s="177">
        <f t="shared" si="48"/>
        <v>0</v>
      </c>
      <c r="Y171" s="70">
        <f t="shared" si="49"/>
        <v>0</v>
      </c>
    </row>
    <row r="172" spans="2:25" ht="15" customHeight="1" x14ac:dyDescent="0.2">
      <c r="B172" s="63" t="s">
        <v>36</v>
      </c>
      <c r="C172" s="11"/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Q172" s="10"/>
      <c r="R172" s="139"/>
      <c r="S172" s="139"/>
      <c r="T172" s="245"/>
      <c r="U172" s="246"/>
      <c r="W172" s="174">
        <f t="shared" si="48"/>
        <v>0</v>
      </c>
      <c r="X172" s="175">
        <f t="shared" si="48"/>
        <v>0</v>
      </c>
      <c r="Y172" s="69">
        <f t="shared" si="49"/>
        <v>0</v>
      </c>
    </row>
    <row r="173" spans="2:25" ht="15" customHeight="1" x14ac:dyDescent="0.2">
      <c r="B173" s="63" t="s">
        <v>37</v>
      </c>
      <c r="C173" s="18"/>
      <c r="D173" s="94"/>
      <c r="E173" s="127"/>
      <c r="F173" s="25"/>
      <c r="G173" s="6"/>
      <c r="H173" s="23"/>
      <c r="I173" s="127"/>
      <c r="J173" s="25"/>
      <c r="K173" s="6"/>
      <c r="L173" s="23"/>
      <c r="M173" s="127"/>
      <c r="N173" s="25"/>
      <c r="O173" s="6"/>
      <c r="P173" s="15"/>
      <c r="Q173" s="10"/>
      <c r="R173" s="139"/>
      <c r="S173" s="139"/>
      <c r="T173" s="247"/>
      <c r="U173" s="248"/>
      <c r="W173" s="178">
        <f t="shared" si="48"/>
        <v>0</v>
      </c>
      <c r="X173" s="179">
        <f t="shared" si="48"/>
        <v>0</v>
      </c>
      <c r="Y173" s="71">
        <f t="shared" si="49"/>
        <v>0</v>
      </c>
    </row>
    <row r="174" spans="2:25" ht="15" customHeight="1" x14ac:dyDescent="0.2">
      <c r="B174" s="64" t="s">
        <v>38</v>
      </c>
      <c r="C174" s="11"/>
      <c r="D174" s="87"/>
      <c r="E174" s="128"/>
      <c r="F174" s="90"/>
      <c r="G174" s="116"/>
      <c r="H174" s="32"/>
      <c r="I174" s="128"/>
      <c r="J174" s="90"/>
      <c r="K174" s="116"/>
      <c r="L174" s="32"/>
      <c r="M174" s="128"/>
      <c r="N174" s="90"/>
      <c r="O174" s="116"/>
      <c r="P174" s="31"/>
      <c r="Q174" s="10"/>
      <c r="R174" s="139"/>
      <c r="S174" s="139"/>
      <c r="T174" s="245"/>
      <c r="U174" s="246"/>
      <c r="W174" s="174">
        <f t="shared" si="48"/>
        <v>0</v>
      </c>
      <c r="X174" s="175">
        <f t="shared" si="48"/>
        <v>0</v>
      </c>
      <c r="Y174" s="69">
        <f t="shared" si="49"/>
        <v>0</v>
      </c>
    </row>
    <row r="175" spans="2:25" ht="15" customHeight="1" x14ac:dyDescent="0.2">
      <c r="B175" s="63" t="s">
        <v>39</v>
      </c>
      <c r="C175" s="11"/>
      <c r="D175" s="87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Q175" s="10"/>
      <c r="R175" s="139"/>
      <c r="S175" s="139"/>
      <c r="T175" s="245"/>
      <c r="U175" s="246"/>
      <c r="W175" s="174">
        <f t="shared" si="48"/>
        <v>0</v>
      </c>
      <c r="X175" s="175">
        <f t="shared" si="48"/>
        <v>0</v>
      </c>
      <c r="Y175" s="69">
        <f t="shared" si="49"/>
        <v>0</v>
      </c>
    </row>
    <row r="176" spans="2:25" ht="15" customHeight="1" thickBot="1" x14ac:dyDescent="0.25">
      <c r="B176" s="63" t="s">
        <v>40</v>
      </c>
      <c r="C176" s="20"/>
      <c r="D176" s="97"/>
      <c r="E176" s="164"/>
      <c r="F176" s="29"/>
      <c r="G176" s="118"/>
      <c r="H176" s="98"/>
      <c r="I176" s="164"/>
      <c r="J176" s="29"/>
      <c r="K176" s="118"/>
      <c r="L176" s="98"/>
      <c r="M176" s="164"/>
      <c r="N176" s="29"/>
      <c r="O176" s="118"/>
      <c r="P176" s="28"/>
      <c r="Q176" s="10"/>
      <c r="R176" s="139"/>
      <c r="S176" s="139"/>
      <c r="T176" s="245"/>
      <c r="U176" s="246"/>
      <c r="W176" s="199">
        <f t="shared" si="48"/>
        <v>0</v>
      </c>
      <c r="X176" s="200">
        <f t="shared" si="48"/>
        <v>0</v>
      </c>
      <c r="Y176" s="72">
        <f t="shared" si="49"/>
        <v>0</v>
      </c>
    </row>
    <row r="177" spans="2:16149" ht="15" customHeight="1" thickBot="1" x14ac:dyDescent="0.25">
      <c r="B177" s="66" t="s">
        <v>29</v>
      </c>
      <c r="C177" s="58">
        <f t="shared" ref="C177:P177" si="50">SUM(C165:C176)</f>
        <v>0</v>
      </c>
      <c r="D177" s="82">
        <f t="shared" si="50"/>
        <v>0</v>
      </c>
      <c r="E177" s="58">
        <f t="shared" si="50"/>
        <v>0</v>
      </c>
      <c r="F177" s="82">
        <f t="shared" si="50"/>
        <v>0</v>
      </c>
      <c r="G177" s="58">
        <f t="shared" si="50"/>
        <v>0</v>
      </c>
      <c r="H177" s="126">
        <f t="shared" si="50"/>
        <v>0</v>
      </c>
      <c r="I177" s="58">
        <f t="shared" si="50"/>
        <v>0</v>
      </c>
      <c r="J177" s="82">
        <f t="shared" si="50"/>
        <v>0</v>
      </c>
      <c r="K177" s="58">
        <f t="shared" si="50"/>
        <v>0</v>
      </c>
      <c r="L177" s="82">
        <f t="shared" si="50"/>
        <v>0</v>
      </c>
      <c r="M177" s="58">
        <f t="shared" si="50"/>
        <v>0</v>
      </c>
      <c r="N177" s="82">
        <f t="shared" si="50"/>
        <v>0</v>
      </c>
      <c r="O177" s="58">
        <f t="shared" si="50"/>
        <v>0</v>
      </c>
      <c r="P177" s="82">
        <f t="shared" si="50"/>
        <v>0</v>
      </c>
      <c r="R177" s="138"/>
      <c r="S177" s="138"/>
      <c r="T177" s="125">
        <f>SUM(T165:T176)</f>
        <v>0</v>
      </c>
      <c r="U177" s="124">
        <f>SUM(U165:U176)</f>
        <v>0</v>
      </c>
      <c r="V177" s="721"/>
      <c r="W177" s="55">
        <f>I177+K177+M177+O177+G177+E177+C177+Q177</f>
        <v>0</v>
      </c>
      <c r="X177" s="56">
        <f>J177+L177+N177+P177+H177+F177+D177</f>
        <v>0</v>
      </c>
      <c r="Y177" s="57">
        <f t="shared" si="49"/>
        <v>0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51">D165</f>
        <v>0</v>
      </c>
      <c r="E178" s="447">
        <f t="shared" si="51"/>
        <v>0</v>
      </c>
      <c r="F178" s="467">
        <f t="shared" si="51"/>
        <v>0</v>
      </c>
      <c r="G178" s="447">
        <f t="shared" si="51"/>
        <v>0</v>
      </c>
      <c r="H178" s="467">
        <f t="shared" si="51"/>
        <v>0</v>
      </c>
      <c r="I178" s="447">
        <f t="shared" si="51"/>
        <v>0</v>
      </c>
      <c r="J178" s="467">
        <f t="shared" si="51"/>
        <v>0</v>
      </c>
      <c r="K178" s="447">
        <f t="shared" si="51"/>
        <v>0</v>
      </c>
      <c r="L178" s="467">
        <f t="shared" si="51"/>
        <v>0</v>
      </c>
      <c r="M178" s="447">
        <f t="shared" si="51"/>
        <v>0</v>
      </c>
      <c r="N178" s="467">
        <f t="shared" si="51"/>
        <v>0</v>
      </c>
      <c r="O178" s="447">
        <f t="shared" si="51"/>
        <v>0</v>
      </c>
      <c r="P178" s="467">
        <f t="shared" si="51"/>
        <v>0</v>
      </c>
      <c r="Q178" s="275"/>
      <c r="R178" s="482"/>
      <c r="S178" s="482"/>
      <c r="T178" s="483">
        <f>T165</f>
        <v>0</v>
      </c>
      <c r="U178" s="476">
        <f>U165</f>
        <v>0</v>
      </c>
      <c r="V178" s="14"/>
      <c r="W178" s="447">
        <f>W165</f>
        <v>0</v>
      </c>
      <c r="X178" s="449">
        <f>X165</f>
        <v>0</v>
      </c>
      <c r="Y178" s="456">
        <f>Y165</f>
        <v>0</v>
      </c>
    </row>
    <row r="179" spans="2:16149" hidden="1" x14ac:dyDescent="0.2">
      <c r="B179" s="443" t="s">
        <v>31</v>
      </c>
      <c r="C179" s="461">
        <f>C166+C178</f>
        <v>0</v>
      </c>
      <c r="D179" s="468">
        <f t="shared" ref="D179:P189" si="52">D166+D178</f>
        <v>0</v>
      </c>
      <c r="E179" s="461">
        <f t="shared" si="52"/>
        <v>0</v>
      </c>
      <c r="F179" s="468">
        <f t="shared" si="52"/>
        <v>0</v>
      </c>
      <c r="G179" s="461">
        <f t="shared" si="52"/>
        <v>0</v>
      </c>
      <c r="H179" s="468">
        <f t="shared" si="52"/>
        <v>0</v>
      </c>
      <c r="I179" s="461">
        <f t="shared" si="52"/>
        <v>0</v>
      </c>
      <c r="J179" s="468">
        <f t="shared" si="52"/>
        <v>0</v>
      </c>
      <c r="K179" s="461">
        <f t="shared" si="52"/>
        <v>0</v>
      </c>
      <c r="L179" s="468">
        <f t="shared" si="52"/>
        <v>0</v>
      </c>
      <c r="M179" s="461">
        <f t="shared" si="52"/>
        <v>0</v>
      </c>
      <c r="N179" s="468">
        <f t="shared" si="52"/>
        <v>0</v>
      </c>
      <c r="O179" s="461">
        <f t="shared" si="52"/>
        <v>0</v>
      </c>
      <c r="P179" s="468">
        <f t="shared" si="52"/>
        <v>0</v>
      </c>
      <c r="Q179" s="275"/>
      <c r="R179" s="482"/>
      <c r="S179" s="482"/>
      <c r="T179" s="484">
        <f t="shared" ref="T179:U189" si="53">T166+T178</f>
        <v>0</v>
      </c>
      <c r="U179" s="477">
        <f t="shared" si="53"/>
        <v>0</v>
      </c>
      <c r="V179" s="14"/>
      <c r="W179" s="461">
        <f t="shared" ref="W179:Y189" si="54">W166+W178</f>
        <v>0</v>
      </c>
      <c r="X179" s="450">
        <f t="shared" si="54"/>
        <v>0</v>
      </c>
      <c r="Y179" s="457">
        <f t="shared" si="54"/>
        <v>0</v>
      </c>
    </row>
    <row r="180" spans="2:16149" s="10" customFormat="1" hidden="1" x14ac:dyDescent="0.2">
      <c r="B180" s="443" t="s">
        <v>58</v>
      </c>
      <c r="C180" s="462">
        <f t="shared" ref="C180:C189" si="55">C167+C179</f>
        <v>0</v>
      </c>
      <c r="D180" s="469">
        <f t="shared" si="52"/>
        <v>0</v>
      </c>
      <c r="E180" s="462">
        <f t="shared" si="52"/>
        <v>0</v>
      </c>
      <c r="F180" s="469">
        <f t="shared" si="52"/>
        <v>0</v>
      </c>
      <c r="G180" s="462">
        <f t="shared" si="52"/>
        <v>0</v>
      </c>
      <c r="H180" s="469">
        <f t="shared" si="52"/>
        <v>0</v>
      </c>
      <c r="I180" s="462">
        <f t="shared" si="52"/>
        <v>0</v>
      </c>
      <c r="J180" s="469">
        <f t="shared" si="52"/>
        <v>0</v>
      </c>
      <c r="K180" s="462">
        <f t="shared" si="52"/>
        <v>0</v>
      </c>
      <c r="L180" s="469">
        <f t="shared" si="52"/>
        <v>0</v>
      </c>
      <c r="M180" s="462">
        <f t="shared" si="52"/>
        <v>0</v>
      </c>
      <c r="N180" s="469">
        <f t="shared" si="52"/>
        <v>0</v>
      </c>
      <c r="O180" s="462">
        <f t="shared" si="52"/>
        <v>0</v>
      </c>
      <c r="P180" s="469">
        <f t="shared" si="52"/>
        <v>0</v>
      </c>
      <c r="Q180" s="275"/>
      <c r="R180" s="482"/>
      <c r="S180" s="482"/>
      <c r="T180" s="485">
        <f t="shared" si="53"/>
        <v>0</v>
      </c>
      <c r="U180" s="478">
        <f t="shared" si="53"/>
        <v>0</v>
      </c>
      <c r="V180" s="14"/>
      <c r="W180" s="462">
        <f t="shared" si="54"/>
        <v>0</v>
      </c>
      <c r="X180" s="452">
        <f t="shared" si="54"/>
        <v>0</v>
      </c>
      <c r="Y180" s="458">
        <f t="shared" si="54"/>
        <v>0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55"/>
        <v>0</v>
      </c>
      <c r="D181" s="468">
        <f t="shared" si="52"/>
        <v>0</v>
      </c>
      <c r="E181" s="461">
        <f t="shared" si="52"/>
        <v>0</v>
      </c>
      <c r="F181" s="468">
        <f t="shared" si="52"/>
        <v>0</v>
      </c>
      <c r="G181" s="461">
        <f t="shared" si="52"/>
        <v>0</v>
      </c>
      <c r="H181" s="468">
        <f t="shared" si="52"/>
        <v>0</v>
      </c>
      <c r="I181" s="461">
        <f t="shared" si="52"/>
        <v>0</v>
      </c>
      <c r="J181" s="468">
        <f t="shared" si="52"/>
        <v>0</v>
      </c>
      <c r="K181" s="461">
        <f t="shared" si="52"/>
        <v>0</v>
      </c>
      <c r="L181" s="468">
        <f t="shared" si="52"/>
        <v>0</v>
      </c>
      <c r="M181" s="461">
        <f t="shared" si="52"/>
        <v>0</v>
      </c>
      <c r="N181" s="468">
        <f t="shared" si="52"/>
        <v>0</v>
      </c>
      <c r="O181" s="461">
        <f t="shared" si="52"/>
        <v>0</v>
      </c>
      <c r="P181" s="468">
        <f t="shared" si="52"/>
        <v>0</v>
      </c>
      <c r="Q181" s="275"/>
      <c r="R181" s="482"/>
      <c r="S181" s="482"/>
      <c r="T181" s="484">
        <f t="shared" si="53"/>
        <v>0</v>
      </c>
      <c r="U181" s="477">
        <f t="shared" si="53"/>
        <v>0</v>
      </c>
      <c r="V181" s="14"/>
      <c r="W181" s="461">
        <f t="shared" si="54"/>
        <v>0</v>
      </c>
      <c r="X181" s="450">
        <f t="shared" si="54"/>
        <v>0</v>
      </c>
      <c r="Y181" s="457">
        <f t="shared" si="54"/>
        <v>0</v>
      </c>
    </row>
    <row r="182" spans="2:16149" hidden="1" x14ac:dyDescent="0.2">
      <c r="B182" s="443" t="s">
        <v>33</v>
      </c>
      <c r="C182" s="461">
        <f t="shared" si="55"/>
        <v>0</v>
      </c>
      <c r="D182" s="468">
        <f t="shared" si="52"/>
        <v>0</v>
      </c>
      <c r="E182" s="461">
        <f t="shared" si="52"/>
        <v>0</v>
      </c>
      <c r="F182" s="468">
        <f t="shared" si="52"/>
        <v>0</v>
      </c>
      <c r="G182" s="461">
        <f t="shared" si="52"/>
        <v>0</v>
      </c>
      <c r="H182" s="468">
        <f t="shared" si="52"/>
        <v>0</v>
      </c>
      <c r="I182" s="461">
        <f t="shared" si="52"/>
        <v>0</v>
      </c>
      <c r="J182" s="468">
        <f t="shared" si="52"/>
        <v>0</v>
      </c>
      <c r="K182" s="461">
        <f t="shared" si="52"/>
        <v>0</v>
      </c>
      <c r="L182" s="468">
        <f t="shared" si="52"/>
        <v>0</v>
      </c>
      <c r="M182" s="461">
        <f t="shared" si="52"/>
        <v>0</v>
      </c>
      <c r="N182" s="468">
        <f t="shared" si="52"/>
        <v>0</v>
      </c>
      <c r="O182" s="461">
        <f t="shared" si="52"/>
        <v>0</v>
      </c>
      <c r="P182" s="468">
        <f t="shared" si="52"/>
        <v>0</v>
      </c>
      <c r="Q182" s="275"/>
      <c r="R182" s="482"/>
      <c r="S182" s="482"/>
      <c r="T182" s="484">
        <f t="shared" si="53"/>
        <v>0</v>
      </c>
      <c r="U182" s="477">
        <f t="shared" si="53"/>
        <v>0</v>
      </c>
      <c r="V182" s="14"/>
      <c r="W182" s="461">
        <f t="shared" si="54"/>
        <v>0</v>
      </c>
      <c r="X182" s="450">
        <f t="shared" si="54"/>
        <v>0</v>
      </c>
      <c r="Y182" s="457">
        <f t="shared" si="54"/>
        <v>0</v>
      </c>
    </row>
    <row r="183" spans="2:16149" hidden="1" x14ac:dyDescent="0.2">
      <c r="B183" s="445" t="s">
        <v>34</v>
      </c>
      <c r="C183" s="461">
        <f t="shared" si="55"/>
        <v>0</v>
      </c>
      <c r="D183" s="468">
        <f t="shared" si="52"/>
        <v>0</v>
      </c>
      <c r="E183" s="461">
        <f t="shared" si="52"/>
        <v>0</v>
      </c>
      <c r="F183" s="468">
        <f t="shared" si="52"/>
        <v>0</v>
      </c>
      <c r="G183" s="461">
        <f t="shared" si="52"/>
        <v>0</v>
      </c>
      <c r="H183" s="468">
        <f t="shared" si="52"/>
        <v>0</v>
      </c>
      <c r="I183" s="461">
        <f t="shared" si="52"/>
        <v>0</v>
      </c>
      <c r="J183" s="468">
        <f t="shared" si="52"/>
        <v>0</v>
      </c>
      <c r="K183" s="461">
        <f t="shared" si="52"/>
        <v>0</v>
      </c>
      <c r="L183" s="468">
        <f t="shared" si="52"/>
        <v>0</v>
      </c>
      <c r="M183" s="461">
        <f t="shared" si="52"/>
        <v>0</v>
      </c>
      <c r="N183" s="468">
        <f t="shared" si="52"/>
        <v>0</v>
      </c>
      <c r="O183" s="461">
        <f t="shared" si="52"/>
        <v>0</v>
      </c>
      <c r="P183" s="468">
        <f t="shared" si="52"/>
        <v>0</v>
      </c>
      <c r="Q183" s="275"/>
      <c r="R183" s="482"/>
      <c r="S183" s="482"/>
      <c r="T183" s="484">
        <f t="shared" si="53"/>
        <v>0</v>
      </c>
      <c r="U183" s="477">
        <f t="shared" si="53"/>
        <v>0</v>
      </c>
      <c r="V183" s="14"/>
      <c r="W183" s="461">
        <f t="shared" si="54"/>
        <v>0</v>
      </c>
      <c r="X183" s="450">
        <f t="shared" si="54"/>
        <v>0</v>
      </c>
      <c r="Y183" s="457">
        <f t="shared" si="54"/>
        <v>0</v>
      </c>
    </row>
    <row r="184" spans="2:16149" hidden="1" x14ac:dyDescent="0.2">
      <c r="B184" s="443" t="s">
        <v>35</v>
      </c>
      <c r="C184" s="463">
        <f t="shared" si="55"/>
        <v>0</v>
      </c>
      <c r="D184" s="470">
        <f t="shared" si="52"/>
        <v>0</v>
      </c>
      <c r="E184" s="463">
        <f t="shared" si="52"/>
        <v>0</v>
      </c>
      <c r="F184" s="470">
        <f t="shared" si="52"/>
        <v>0</v>
      </c>
      <c r="G184" s="463">
        <f t="shared" si="52"/>
        <v>0</v>
      </c>
      <c r="H184" s="470">
        <f t="shared" si="52"/>
        <v>0</v>
      </c>
      <c r="I184" s="463">
        <f t="shared" si="52"/>
        <v>0</v>
      </c>
      <c r="J184" s="470">
        <f t="shared" si="52"/>
        <v>0</v>
      </c>
      <c r="K184" s="463">
        <f t="shared" si="52"/>
        <v>0</v>
      </c>
      <c r="L184" s="470">
        <f t="shared" si="52"/>
        <v>0</v>
      </c>
      <c r="M184" s="463">
        <f t="shared" si="52"/>
        <v>0</v>
      </c>
      <c r="N184" s="470">
        <f t="shared" si="52"/>
        <v>0</v>
      </c>
      <c r="O184" s="463">
        <f t="shared" si="52"/>
        <v>0</v>
      </c>
      <c r="P184" s="470">
        <f t="shared" si="52"/>
        <v>0</v>
      </c>
      <c r="Q184" s="275"/>
      <c r="R184" s="482"/>
      <c r="S184" s="482"/>
      <c r="T184" s="486">
        <f t="shared" si="53"/>
        <v>0</v>
      </c>
      <c r="U184" s="479">
        <f t="shared" si="53"/>
        <v>0</v>
      </c>
      <c r="V184" s="14"/>
      <c r="W184" s="463">
        <f t="shared" si="54"/>
        <v>0</v>
      </c>
      <c r="X184" s="454">
        <f t="shared" si="54"/>
        <v>0</v>
      </c>
      <c r="Y184" s="459">
        <f t="shared" si="54"/>
        <v>0</v>
      </c>
    </row>
    <row r="185" spans="2:16149" hidden="1" x14ac:dyDescent="0.2">
      <c r="B185" s="443" t="s">
        <v>36</v>
      </c>
      <c r="C185" s="461">
        <f t="shared" si="55"/>
        <v>0</v>
      </c>
      <c r="D185" s="468">
        <f t="shared" si="52"/>
        <v>0</v>
      </c>
      <c r="E185" s="461">
        <f t="shared" si="52"/>
        <v>0</v>
      </c>
      <c r="F185" s="468">
        <f t="shared" si="52"/>
        <v>0</v>
      </c>
      <c r="G185" s="461">
        <f t="shared" si="52"/>
        <v>0</v>
      </c>
      <c r="H185" s="468">
        <f t="shared" si="52"/>
        <v>0</v>
      </c>
      <c r="I185" s="461">
        <f t="shared" si="52"/>
        <v>0</v>
      </c>
      <c r="J185" s="468">
        <f t="shared" si="52"/>
        <v>0</v>
      </c>
      <c r="K185" s="461">
        <f t="shared" si="52"/>
        <v>0</v>
      </c>
      <c r="L185" s="468">
        <f t="shared" si="52"/>
        <v>0</v>
      </c>
      <c r="M185" s="461">
        <f t="shared" si="52"/>
        <v>0</v>
      </c>
      <c r="N185" s="468">
        <f t="shared" si="52"/>
        <v>0</v>
      </c>
      <c r="O185" s="461">
        <f t="shared" si="52"/>
        <v>0</v>
      </c>
      <c r="P185" s="468">
        <f t="shared" si="52"/>
        <v>0</v>
      </c>
      <c r="Q185" s="275"/>
      <c r="R185" s="482"/>
      <c r="S185" s="482"/>
      <c r="T185" s="484">
        <f t="shared" si="53"/>
        <v>0</v>
      </c>
      <c r="U185" s="477">
        <f t="shared" si="53"/>
        <v>0</v>
      </c>
      <c r="V185" s="14"/>
      <c r="W185" s="461">
        <f t="shared" si="54"/>
        <v>0</v>
      </c>
      <c r="X185" s="450">
        <f t="shared" si="54"/>
        <v>0</v>
      </c>
      <c r="Y185" s="457">
        <f t="shared" si="54"/>
        <v>0</v>
      </c>
    </row>
    <row r="186" spans="2:16149" hidden="1" x14ac:dyDescent="0.2">
      <c r="B186" s="443" t="s">
        <v>37</v>
      </c>
      <c r="C186" s="462">
        <f t="shared" si="55"/>
        <v>0</v>
      </c>
      <c r="D186" s="469">
        <f t="shared" si="52"/>
        <v>0</v>
      </c>
      <c r="E186" s="462">
        <f t="shared" si="52"/>
        <v>0</v>
      </c>
      <c r="F186" s="469">
        <f t="shared" si="52"/>
        <v>0</v>
      </c>
      <c r="G186" s="462">
        <f t="shared" si="52"/>
        <v>0</v>
      </c>
      <c r="H186" s="469">
        <f t="shared" si="52"/>
        <v>0</v>
      </c>
      <c r="I186" s="462">
        <f t="shared" si="52"/>
        <v>0</v>
      </c>
      <c r="J186" s="469">
        <f t="shared" si="52"/>
        <v>0</v>
      </c>
      <c r="K186" s="462">
        <f t="shared" si="52"/>
        <v>0</v>
      </c>
      <c r="L186" s="469">
        <f t="shared" si="52"/>
        <v>0</v>
      </c>
      <c r="M186" s="462">
        <f t="shared" si="52"/>
        <v>0</v>
      </c>
      <c r="N186" s="469">
        <f t="shared" si="52"/>
        <v>0</v>
      </c>
      <c r="O186" s="462">
        <f t="shared" si="52"/>
        <v>0</v>
      </c>
      <c r="P186" s="469">
        <f t="shared" si="52"/>
        <v>0</v>
      </c>
      <c r="Q186" s="275"/>
      <c r="R186" s="482"/>
      <c r="S186" s="482"/>
      <c r="T186" s="485">
        <f t="shared" si="53"/>
        <v>0</v>
      </c>
      <c r="U186" s="478">
        <f t="shared" si="53"/>
        <v>0</v>
      </c>
      <c r="V186" s="14"/>
      <c r="W186" s="462">
        <f t="shared" si="54"/>
        <v>0</v>
      </c>
      <c r="X186" s="452">
        <f t="shared" si="54"/>
        <v>0</v>
      </c>
      <c r="Y186" s="458">
        <f t="shared" si="54"/>
        <v>0</v>
      </c>
    </row>
    <row r="187" spans="2:16149" hidden="1" x14ac:dyDescent="0.2">
      <c r="B187" s="444" t="s">
        <v>38</v>
      </c>
      <c r="C187" s="461">
        <f t="shared" si="55"/>
        <v>0</v>
      </c>
      <c r="D187" s="468">
        <f t="shared" si="52"/>
        <v>0</v>
      </c>
      <c r="E187" s="461">
        <f t="shared" si="52"/>
        <v>0</v>
      </c>
      <c r="F187" s="468">
        <f t="shared" si="52"/>
        <v>0</v>
      </c>
      <c r="G187" s="461">
        <f t="shared" si="52"/>
        <v>0</v>
      </c>
      <c r="H187" s="468">
        <f t="shared" si="52"/>
        <v>0</v>
      </c>
      <c r="I187" s="461">
        <f t="shared" si="52"/>
        <v>0</v>
      </c>
      <c r="J187" s="468">
        <f t="shared" si="52"/>
        <v>0</v>
      </c>
      <c r="K187" s="461">
        <f t="shared" si="52"/>
        <v>0</v>
      </c>
      <c r="L187" s="468">
        <f t="shared" si="52"/>
        <v>0</v>
      </c>
      <c r="M187" s="461">
        <f t="shared" si="52"/>
        <v>0</v>
      </c>
      <c r="N187" s="468">
        <f t="shared" si="52"/>
        <v>0</v>
      </c>
      <c r="O187" s="461">
        <f t="shared" si="52"/>
        <v>0</v>
      </c>
      <c r="P187" s="468">
        <f t="shared" si="52"/>
        <v>0</v>
      </c>
      <c r="Q187" s="275"/>
      <c r="R187" s="482"/>
      <c r="S187" s="482"/>
      <c r="T187" s="484">
        <f t="shared" si="53"/>
        <v>0</v>
      </c>
      <c r="U187" s="477">
        <f t="shared" si="53"/>
        <v>0</v>
      </c>
      <c r="V187" s="14"/>
      <c r="W187" s="461">
        <f t="shared" si="54"/>
        <v>0</v>
      </c>
      <c r="X187" s="450">
        <f t="shared" si="54"/>
        <v>0</v>
      </c>
      <c r="Y187" s="457">
        <f t="shared" si="54"/>
        <v>0</v>
      </c>
    </row>
    <row r="188" spans="2:16149" hidden="1" x14ac:dyDescent="0.2">
      <c r="B188" s="443" t="s">
        <v>39</v>
      </c>
      <c r="C188" s="461">
        <f t="shared" si="55"/>
        <v>0</v>
      </c>
      <c r="D188" s="468">
        <f t="shared" si="52"/>
        <v>0</v>
      </c>
      <c r="E188" s="461">
        <f t="shared" si="52"/>
        <v>0</v>
      </c>
      <c r="F188" s="468">
        <f t="shared" si="52"/>
        <v>0</v>
      </c>
      <c r="G188" s="461">
        <f t="shared" si="52"/>
        <v>0</v>
      </c>
      <c r="H188" s="468">
        <f t="shared" si="52"/>
        <v>0</v>
      </c>
      <c r="I188" s="461">
        <f t="shared" si="52"/>
        <v>0</v>
      </c>
      <c r="J188" s="468">
        <f t="shared" si="52"/>
        <v>0</v>
      </c>
      <c r="K188" s="461">
        <f t="shared" si="52"/>
        <v>0</v>
      </c>
      <c r="L188" s="468">
        <f t="shared" si="52"/>
        <v>0</v>
      </c>
      <c r="M188" s="461">
        <f t="shared" si="52"/>
        <v>0</v>
      </c>
      <c r="N188" s="468">
        <f t="shared" si="52"/>
        <v>0</v>
      </c>
      <c r="O188" s="461">
        <f t="shared" si="52"/>
        <v>0</v>
      </c>
      <c r="P188" s="468">
        <f t="shared" si="52"/>
        <v>0</v>
      </c>
      <c r="Q188" s="275"/>
      <c r="R188" s="482"/>
      <c r="S188" s="482"/>
      <c r="T188" s="484">
        <f t="shared" si="53"/>
        <v>0</v>
      </c>
      <c r="U188" s="477">
        <f t="shared" si="53"/>
        <v>0</v>
      </c>
      <c r="V188" s="14"/>
      <c r="W188" s="461">
        <f t="shared" si="54"/>
        <v>0</v>
      </c>
      <c r="X188" s="450">
        <f t="shared" si="54"/>
        <v>0</v>
      </c>
      <c r="Y188" s="457">
        <f t="shared" si="54"/>
        <v>0</v>
      </c>
    </row>
    <row r="189" spans="2:16149" ht="13.5" hidden="1" thickBot="1" x14ac:dyDescent="0.25">
      <c r="B189" s="446" t="s">
        <v>40</v>
      </c>
      <c r="C189" s="464">
        <f t="shared" si="55"/>
        <v>0</v>
      </c>
      <c r="D189" s="471">
        <f t="shared" si="52"/>
        <v>0</v>
      </c>
      <c r="E189" s="464">
        <f t="shared" si="52"/>
        <v>0</v>
      </c>
      <c r="F189" s="471">
        <f t="shared" si="52"/>
        <v>0</v>
      </c>
      <c r="G189" s="464">
        <f t="shared" si="52"/>
        <v>0</v>
      </c>
      <c r="H189" s="471">
        <f t="shared" si="52"/>
        <v>0</v>
      </c>
      <c r="I189" s="464">
        <f t="shared" si="52"/>
        <v>0</v>
      </c>
      <c r="J189" s="471">
        <f t="shared" si="52"/>
        <v>0</v>
      </c>
      <c r="K189" s="464">
        <f t="shared" si="52"/>
        <v>0</v>
      </c>
      <c r="L189" s="471">
        <f t="shared" si="52"/>
        <v>0</v>
      </c>
      <c r="M189" s="464">
        <f t="shared" si="52"/>
        <v>0</v>
      </c>
      <c r="N189" s="471">
        <f t="shared" si="52"/>
        <v>0</v>
      </c>
      <c r="O189" s="464">
        <f t="shared" si="52"/>
        <v>0</v>
      </c>
      <c r="P189" s="471">
        <f t="shared" si="52"/>
        <v>0</v>
      </c>
      <c r="Q189" s="275"/>
      <c r="R189" s="482"/>
      <c r="S189" s="482"/>
      <c r="T189" s="487">
        <f t="shared" si="53"/>
        <v>0</v>
      </c>
      <c r="U189" s="481">
        <f t="shared" si="53"/>
        <v>0</v>
      </c>
      <c r="V189" s="14"/>
      <c r="W189" s="464">
        <f t="shared" si="54"/>
        <v>0</v>
      </c>
      <c r="X189" s="465">
        <f t="shared" si="54"/>
        <v>0</v>
      </c>
      <c r="Y189" s="460">
        <f t="shared" si="54"/>
        <v>0</v>
      </c>
    </row>
    <row r="190" spans="2:16149" hidden="1" x14ac:dyDescent="0.2"/>
  </sheetData>
  <mergeCells count="85">
    <mergeCell ref="B2:M2"/>
    <mergeCell ref="N2:O2"/>
    <mergeCell ref="C6:E6"/>
    <mergeCell ref="F6:H6"/>
    <mergeCell ref="I6:K6"/>
    <mergeCell ref="L6:N6"/>
    <mergeCell ref="O6:Q6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T38:V38"/>
    <mergeCell ref="T20:V20"/>
    <mergeCell ref="T24:Y24"/>
    <mergeCell ref="T25:V25"/>
    <mergeCell ref="T26:V26"/>
    <mergeCell ref="T27:V27"/>
    <mergeCell ref="T28:V28"/>
    <mergeCell ref="T29:V29"/>
    <mergeCell ref="T30:V30"/>
    <mergeCell ref="T35:Y35"/>
    <mergeCell ref="T36:V36"/>
    <mergeCell ref="T37:V37"/>
    <mergeCell ref="T39:V39"/>
    <mergeCell ref="T40:V40"/>
    <mergeCell ref="J41:K41"/>
    <mergeCell ref="T41:V41"/>
    <mergeCell ref="C43:D43"/>
    <mergeCell ref="E43:F43"/>
    <mergeCell ref="G43:H43"/>
    <mergeCell ref="I43:J43"/>
    <mergeCell ref="K43:L43"/>
    <mergeCell ref="M43:N43"/>
    <mergeCell ref="O43:P43"/>
    <mergeCell ref="R43:U4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V73:V74"/>
    <mergeCell ref="W73:Y73"/>
    <mergeCell ref="C103:D103"/>
    <mergeCell ref="E103:F103"/>
    <mergeCell ref="G103:H103"/>
    <mergeCell ref="I103:J103"/>
    <mergeCell ref="K103:L103"/>
    <mergeCell ref="C133:D133"/>
    <mergeCell ref="E133:F133"/>
    <mergeCell ref="G133:H133"/>
    <mergeCell ref="I133:J133"/>
    <mergeCell ref="K133:L133"/>
    <mergeCell ref="M163:N163"/>
    <mergeCell ref="O103:P103"/>
    <mergeCell ref="Q103:R103"/>
    <mergeCell ref="S103:T103"/>
    <mergeCell ref="W103:Y103"/>
    <mergeCell ref="M133:N133"/>
    <mergeCell ref="O163:P163"/>
    <mergeCell ref="T163:U163"/>
    <mergeCell ref="V163:V164"/>
    <mergeCell ref="W163:Y163"/>
    <mergeCell ref="O133:P133"/>
    <mergeCell ref="Q133:R133"/>
    <mergeCell ref="T133:U133"/>
    <mergeCell ref="W133:Y133"/>
    <mergeCell ref="M103:N103"/>
    <mergeCell ref="C163:D163"/>
    <mergeCell ref="E163:F163"/>
    <mergeCell ref="G163:H163"/>
    <mergeCell ref="I163:J163"/>
    <mergeCell ref="K163:L163"/>
  </mergeCells>
  <conditionalFormatting sqref="C8:Q21 C165:Y177 C75:Y87 C45:Y57 C105:Y117 C135:Y147">
    <cfRule type="expression" dxfId="16" priority="17">
      <formula>IF(C8=0,1,0)</formula>
    </cfRule>
  </conditionalFormatting>
  <conditionalFormatting sqref="E8:E19 H8:H19 K8:K19 N8:N19 C20:P21 Q8:Q21 Y45:Y57 Y75:Y87 Y105:Y117 Y135:Y147 Y165:Y177 C177:X177 C117:X117 C57:X57 C147:X147 C87:X87">
    <cfRule type="expression" dxfId="15" priority="16">
      <formula>IF(C8=0,1,0)</formula>
    </cfRule>
  </conditionalFormatting>
  <conditionalFormatting sqref="Q58:Q69 V58:V69">
    <cfRule type="expression" dxfId="14" priority="14">
      <formula>IF(Q58=0,1,0)</formula>
    </cfRule>
  </conditionalFormatting>
  <conditionalFormatting sqref="Q58:Q69 V58:V69">
    <cfRule type="expression" dxfId="13" priority="15">
      <formula>IF(Q58=0,1,0)</formula>
    </cfRule>
  </conditionalFormatting>
  <conditionalFormatting sqref="Q178:Q189 V178:V189">
    <cfRule type="expression" dxfId="12" priority="10">
      <formula>IF(Q178=0,1,0)</formula>
    </cfRule>
  </conditionalFormatting>
  <conditionalFormatting sqref="V148:V159">
    <cfRule type="expression" dxfId="11" priority="13">
      <formula>IF(V148=0,1,0)</formula>
    </cfRule>
  </conditionalFormatting>
  <conditionalFormatting sqref="V148:V159">
    <cfRule type="expression" dxfId="10" priority="12">
      <formula>IF(V148=0,1,0)</formula>
    </cfRule>
  </conditionalFormatting>
  <conditionalFormatting sqref="Q178:Q189 V178:V189">
    <cfRule type="expression" dxfId="9" priority="11">
      <formula>IF(Q178=0,1,0)</formula>
    </cfRule>
  </conditionalFormatting>
  <conditionalFormatting sqref="R20">
    <cfRule type="expression" dxfId="8" priority="9">
      <formula>IF(R20=0,1,0)</formula>
    </cfRule>
  </conditionalFormatting>
  <conditionalFormatting sqref="R20">
    <cfRule type="expression" dxfId="7" priority="8">
      <formula>IF(R20=0,1,0)</formula>
    </cfRule>
  </conditionalFormatting>
  <conditionalFormatting sqref="W39:X39 W41:X41 Y36:Y41">
    <cfRule type="expression" dxfId="6" priority="4">
      <formula>IF(W36=0,1,0)</formula>
    </cfRule>
  </conditionalFormatting>
  <conditionalFormatting sqref="W36:Y41">
    <cfRule type="expression" dxfId="5" priority="5">
      <formula>IF(W36=0,1,0)</formula>
    </cfRule>
  </conditionalFormatting>
  <conditionalFormatting sqref="Y26:Y29">
    <cfRule type="expression" dxfId="4" priority="2">
      <formula>IF(Y26=0,1,0)</formula>
    </cfRule>
  </conditionalFormatting>
  <conditionalFormatting sqref="W26:Y29">
    <cfRule type="expression" dxfId="3" priority="3">
      <formula>IF(W26=0,1,0)</formula>
    </cfRule>
  </conditionalFormatting>
  <conditionalFormatting sqref="W8:Y12">
    <cfRule type="expression" dxfId="2" priority="7">
      <formula>IF(W8=0,1,0)</formula>
    </cfRule>
  </conditionalFormatting>
  <conditionalFormatting sqref="W12:X12 Y8:Y12 Y16:Y21">
    <cfRule type="expression" dxfId="1" priority="6">
      <formula>IF(W8=0,1,0)</formula>
    </cfRule>
  </conditionalFormatting>
  <conditionalFormatting sqref="Y30">
    <cfRule type="expression" dxfId="0" priority="1">
      <formula>IF(Y30=0,1,0)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5"/>
  <sheetViews>
    <sheetView topLeftCell="A148" zoomScale="90" zoomScaleNormal="90" zoomScalePageLayoutView="90" workbookViewId="0">
      <selection activeCell="P28" sqref="P28"/>
    </sheetView>
  </sheetViews>
  <sheetFormatPr defaultColWidth="8.85546875" defaultRowHeight="15" x14ac:dyDescent="0.25"/>
  <cols>
    <col min="2" max="2" width="11.140625" customWidth="1"/>
  </cols>
  <sheetData>
    <row r="1" spans="1:1" ht="15.75" thickBot="1" x14ac:dyDescent="0.3"/>
    <row r="2" spans="1:1" x14ac:dyDescent="0.25">
      <c r="A2" s="1028" t="s">
        <v>126</v>
      </c>
    </row>
    <row r="3" spans="1:1" x14ac:dyDescent="0.25">
      <c r="A3" s="1029" t="s">
        <v>127</v>
      </c>
    </row>
    <row r="4" spans="1:1" x14ac:dyDescent="0.25">
      <c r="A4" s="1029" t="s">
        <v>128</v>
      </c>
    </row>
    <row r="5" spans="1:1" x14ac:dyDescent="0.25">
      <c r="A5" s="1029" t="s">
        <v>129</v>
      </c>
    </row>
    <row r="6" spans="1:1" ht="15.75" thickBot="1" x14ac:dyDescent="0.3">
      <c r="A6" s="1050" t="s">
        <v>130</v>
      </c>
    </row>
    <row r="25" spans="3:19" x14ac:dyDescent="0.25">
      <c r="C25" t="s">
        <v>149</v>
      </c>
      <c r="E25" t="s">
        <v>136</v>
      </c>
      <c r="Q25" t="s">
        <v>150</v>
      </c>
      <c r="S25" t="s">
        <v>136</v>
      </c>
    </row>
    <row r="50" spans="3:19" x14ac:dyDescent="0.25">
      <c r="C50" t="s">
        <v>151</v>
      </c>
      <c r="E50" t="s">
        <v>133</v>
      </c>
      <c r="Q50" t="s">
        <v>152</v>
      </c>
      <c r="S50" t="s">
        <v>134</v>
      </c>
    </row>
    <row r="75" spans="3:19" x14ac:dyDescent="0.25">
      <c r="C75" t="s">
        <v>145</v>
      </c>
      <c r="E75" t="s">
        <v>137</v>
      </c>
      <c r="Q75" t="s">
        <v>153</v>
      </c>
      <c r="S75" t="s">
        <v>157</v>
      </c>
    </row>
    <row r="100" spans="3:27" x14ac:dyDescent="0.25">
      <c r="C100" t="s">
        <v>131</v>
      </c>
      <c r="E100" t="s">
        <v>144</v>
      </c>
      <c r="Q100" s="1051" t="s">
        <v>143</v>
      </c>
      <c r="R100" s="1051"/>
      <c r="S100" s="1051" t="s">
        <v>146</v>
      </c>
      <c r="T100" s="1051"/>
      <c r="U100" s="1051"/>
      <c r="V100" s="1051"/>
      <c r="W100" s="1051"/>
      <c r="X100" s="1051"/>
      <c r="Y100" s="1051"/>
      <c r="Z100" s="1051"/>
      <c r="AA100" s="1051"/>
    </row>
    <row r="125" spans="3:19" x14ac:dyDescent="0.25">
      <c r="C125" t="s">
        <v>132</v>
      </c>
      <c r="E125" t="s">
        <v>135</v>
      </c>
      <c r="Q125" t="s">
        <v>154</v>
      </c>
      <c r="S125" t="s">
        <v>138</v>
      </c>
    </row>
    <row r="150" spans="3:19" x14ac:dyDescent="0.25">
      <c r="C150" t="s">
        <v>139</v>
      </c>
      <c r="E150" t="s">
        <v>141</v>
      </c>
      <c r="Q150" t="s">
        <v>155</v>
      </c>
      <c r="S150" t="s">
        <v>142</v>
      </c>
    </row>
    <row r="175" spans="3:19" x14ac:dyDescent="0.25">
      <c r="C175" t="s">
        <v>140</v>
      </c>
      <c r="E175" t="s">
        <v>147</v>
      </c>
      <c r="Q175" t="s">
        <v>156</v>
      </c>
      <c r="S175" t="s">
        <v>148</v>
      </c>
    </row>
  </sheetData>
  <pageMargins left="1.1023622047244095" right="0.11811023622047245" top="0.15748031496062992" bottom="0.15748031496062992" header="0.31496062992125984" footer="0.31496062992125984"/>
  <pageSetup paperSize="8" scale="46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75"/>
  <sheetViews>
    <sheetView tabSelected="1" zoomScale="70" zoomScaleNormal="70" zoomScalePageLayoutView="70" workbookViewId="0">
      <selection activeCell="AE8" sqref="AE8"/>
    </sheetView>
  </sheetViews>
  <sheetFormatPr defaultColWidth="8.85546875" defaultRowHeight="15" x14ac:dyDescent="0.25"/>
  <cols>
    <col min="2" max="2" width="11.140625" customWidth="1"/>
  </cols>
  <sheetData>
    <row r="1" spans="1:1" ht="15.75" thickBot="1" x14ac:dyDescent="0.3"/>
    <row r="2" spans="1:1" x14ac:dyDescent="0.25">
      <c r="A2" s="1028" t="s">
        <v>126</v>
      </c>
    </row>
    <row r="3" spans="1:1" x14ac:dyDescent="0.25">
      <c r="A3" s="1029" t="s">
        <v>127</v>
      </c>
    </row>
    <row r="4" spans="1:1" x14ac:dyDescent="0.25">
      <c r="A4" s="1029" t="s">
        <v>128</v>
      </c>
    </row>
    <row r="5" spans="1:1" x14ac:dyDescent="0.25">
      <c r="A5" s="1029" t="s">
        <v>129</v>
      </c>
    </row>
    <row r="6" spans="1:1" ht="15.75" thickBot="1" x14ac:dyDescent="0.3">
      <c r="A6" s="1050" t="s">
        <v>130</v>
      </c>
    </row>
    <row r="25" spans="3:19" x14ac:dyDescent="0.25">
      <c r="C25" t="s">
        <v>149</v>
      </c>
      <c r="E25" t="s">
        <v>136</v>
      </c>
      <c r="Q25" t="s">
        <v>150</v>
      </c>
      <c r="S25" t="s">
        <v>136</v>
      </c>
    </row>
    <row r="50" spans="3:19" x14ac:dyDescent="0.25">
      <c r="C50" t="s">
        <v>151</v>
      </c>
      <c r="E50" t="s">
        <v>133</v>
      </c>
      <c r="Q50" t="s">
        <v>152</v>
      </c>
      <c r="S50" t="s">
        <v>134</v>
      </c>
    </row>
    <row r="75" spans="3:19" x14ac:dyDescent="0.25">
      <c r="C75" t="s">
        <v>145</v>
      </c>
      <c r="E75" t="s">
        <v>137</v>
      </c>
      <c r="Q75" t="s">
        <v>153</v>
      </c>
      <c r="S75" t="s">
        <v>157</v>
      </c>
    </row>
    <row r="100" spans="3:27" x14ac:dyDescent="0.25">
      <c r="C100" t="s">
        <v>131</v>
      </c>
      <c r="E100" t="s">
        <v>144</v>
      </c>
      <c r="Q100" s="1051" t="s">
        <v>143</v>
      </c>
      <c r="R100" s="1051"/>
      <c r="S100" s="1051" t="s">
        <v>146</v>
      </c>
      <c r="T100" s="1051"/>
      <c r="U100" s="1051"/>
      <c r="V100" s="1051"/>
      <c r="W100" s="1051"/>
      <c r="X100" s="1051"/>
      <c r="Y100" s="1051"/>
      <c r="Z100" s="1051"/>
      <c r="AA100" s="1051"/>
    </row>
    <row r="125" spans="3:19" x14ac:dyDescent="0.25">
      <c r="C125" t="s">
        <v>132</v>
      </c>
      <c r="E125" t="s">
        <v>135</v>
      </c>
      <c r="Q125" t="s">
        <v>154</v>
      </c>
      <c r="S125" t="s">
        <v>138</v>
      </c>
    </row>
    <row r="150" spans="3:19" x14ac:dyDescent="0.25">
      <c r="C150" t="s">
        <v>139</v>
      </c>
      <c r="E150" t="s">
        <v>141</v>
      </c>
      <c r="Q150" t="s">
        <v>155</v>
      </c>
      <c r="S150" t="s">
        <v>142</v>
      </c>
    </row>
    <row r="175" spans="3:19" x14ac:dyDescent="0.25">
      <c r="C175" t="s">
        <v>140</v>
      </c>
      <c r="E175" t="s">
        <v>147</v>
      </c>
      <c r="Q175" t="s">
        <v>156</v>
      </c>
      <c r="S175" t="s">
        <v>148</v>
      </c>
    </row>
  </sheetData>
  <pageMargins left="1.1023622047244095" right="0.11811023622047245" top="0.15748031496062992" bottom="0.15748031496062992" header="0.31496062992125984" footer="0.31496062992125984"/>
  <pageSetup paperSize="8" scale="46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G189"/>
  <sheetViews>
    <sheetView zoomScale="60" zoomScaleNormal="60" zoomScalePageLayoutView="60" workbookViewId="0">
      <selection activeCell="I26" sqref="I26"/>
    </sheetView>
  </sheetViews>
  <sheetFormatPr defaultColWidth="0" defaultRowHeight="12.75" x14ac:dyDescent="0.2"/>
  <cols>
    <col min="1" max="1" width="1.42578125" style="1" customWidth="1"/>
    <col min="2" max="2" width="23.28515625" style="1" customWidth="1"/>
    <col min="3" max="18" width="13.7109375" style="1" customWidth="1"/>
    <col min="19" max="19" width="2.140625" style="1" customWidth="1"/>
    <col min="20" max="20" width="13.7109375" style="1" customWidth="1"/>
    <col min="21" max="21" width="13.7109375" style="10" customWidth="1"/>
    <col min="22" max="22" width="3.140625" style="10" customWidth="1"/>
    <col min="23" max="24" width="13.7109375" style="1" customWidth="1"/>
    <col min="25" max="25" width="7.7109375" style="1" customWidth="1"/>
    <col min="26" max="26" width="7.42578125" style="1" customWidth="1"/>
    <col min="27" max="27" width="2.42578125" style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50" width="11.28515625" style="1" hidden="1"/>
    <col min="16151" max="16151" width="10.7109375" style="1" hidden="1"/>
    <col min="16152" max="16153" width="11.28515625" style="1" hidden="1"/>
    <col min="16154" max="16384" width="8.85546875" style="1" hidden="1"/>
  </cols>
  <sheetData>
    <row r="1" spans="2:27" ht="15" customHeight="1" thickBot="1" x14ac:dyDescent="0.25"/>
    <row r="2" spans="2:27" s="100" customFormat="1" ht="30" customHeight="1" thickBot="1" x14ac:dyDescent="0.45">
      <c r="B2" s="1176" t="s">
        <v>125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97">
        <v>42825</v>
      </c>
      <c r="N2" s="1198"/>
      <c r="O2" s="1044" t="s">
        <v>122</v>
      </c>
      <c r="P2" s="590">
        <f>YEAR(M2)-1</f>
        <v>2016</v>
      </c>
      <c r="Q2" s="1045" t="s">
        <v>83</v>
      </c>
      <c r="R2" s="1046">
        <f>P2+1</f>
        <v>2017</v>
      </c>
      <c r="S2" s="211" t="s">
        <v>124</v>
      </c>
      <c r="T2" s="1048"/>
      <c r="U2" s="1049"/>
      <c r="V2" s="925"/>
      <c r="W2" s="925"/>
      <c r="X2" s="925"/>
      <c r="Y2" s="925"/>
      <c r="Z2" s="925"/>
    </row>
    <row r="3" spans="2:27" ht="15" customHeight="1" x14ac:dyDescent="0.2"/>
    <row r="4" spans="2:27" ht="15" customHeight="1" thickBot="1" x14ac:dyDescent="0.25">
      <c r="T4" s="482"/>
      <c r="U4" s="482"/>
      <c r="V4" s="482"/>
      <c r="W4" s="482"/>
      <c r="X4" s="482"/>
      <c r="Y4" s="482"/>
      <c r="Z4" s="482"/>
      <c r="AA4" s="482"/>
    </row>
    <row r="5" spans="2:27" ht="30" customHeight="1" thickBot="1" x14ac:dyDescent="0.25">
      <c r="B5" s="81" t="s">
        <v>76</v>
      </c>
      <c r="C5" s="1113" t="s">
        <v>73</v>
      </c>
      <c r="D5" s="1114"/>
      <c r="E5" s="1184"/>
      <c r="F5" s="1099" t="s">
        <v>75</v>
      </c>
      <c r="G5" s="1100"/>
      <c r="H5" s="1185"/>
      <c r="I5" s="1108" t="s">
        <v>41</v>
      </c>
      <c r="J5" s="1109"/>
      <c r="K5" s="1110"/>
      <c r="L5" s="1105" t="s">
        <v>68</v>
      </c>
      <c r="M5" s="1106"/>
      <c r="N5" s="1179"/>
      <c r="O5" s="1138" t="s">
        <v>76</v>
      </c>
      <c r="P5" s="1139"/>
      <c r="Q5" s="1140"/>
      <c r="R5" s="598" t="s">
        <v>91</v>
      </c>
      <c r="S5" s="24"/>
      <c r="T5" s="1138" t="s">
        <v>104</v>
      </c>
      <c r="U5" s="1139"/>
      <c r="V5" s="1139"/>
      <c r="W5" s="1139"/>
      <c r="X5" s="1139"/>
      <c r="Y5" s="1139"/>
      <c r="Z5" s="1140"/>
      <c r="AA5" s="482"/>
    </row>
    <row r="6" spans="2:27" ht="30" customHeight="1" thickBot="1" x14ac:dyDescent="0.25">
      <c r="B6" s="694" t="s">
        <v>165</v>
      </c>
      <c r="C6" s="184" t="s">
        <v>6</v>
      </c>
      <c r="D6" s="185" t="s">
        <v>4</v>
      </c>
      <c r="E6" s="67" t="s">
        <v>28</v>
      </c>
      <c r="F6" s="184" t="s">
        <v>6</v>
      </c>
      <c r="G6" s="185" t="s">
        <v>4</v>
      </c>
      <c r="H6" s="67" t="s">
        <v>28</v>
      </c>
      <c r="I6" s="184" t="s">
        <v>6</v>
      </c>
      <c r="J6" s="185" t="s">
        <v>4</v>
      </c>
      <c r="K6" s="67" t="s">
        <v>28</v>
      </c>
      <c r="L6" s="184" t="s">
        <v>6</v>
      </c>
      <c r="M6" s="185" t="s">
        <v>4</v>
      </c>
      <c r="N6" s="67" t="s">
        <v>28</v>
      </c>
      <c r="O6" s="186" t="s">
        <v>6</v>
      </c>
      <c r="P6" s="187" t="s">
        <v>4</v>
      </c>
      <c r="Q6" s="80" t="s">
        <v>28</v>
      </c>
      <c r="R6" s="694" t="s">
        <v>28</v>
      </c>
      <c r="S6" s="24"/>
      <c r="T6" s="1194" t="str">
        <f>B6</f>
        <v>F/Y  2016 ~ 2017</v>
      </c>
      <c r="U6" s="1195"/>
      <c r="V6" s="1196"/>
      <c r="W6" s="188" t="s">
        <v>6</v>
      </c>
      <c r="X6" s="185" t="s">
        <v>4</v>
      </c>
      <c r="Y6" s="1186" t="s">
        <v>28</v>
      </c>
      <c r="Z6" s="1187"/>
      <c r="AA6" s="482"/>
    </row>
    <row r="7" spans="2:27" ht="15" customHeight="1" x14ac:dyDescent="0.2">
      <c r="B7" s="537">
        <f>DATE($U$2,4,30)</f>
        <v>121</v>
      </c>
      <c r="C7" s="501" t="e">
        <f>'Statistics 2015-16'!#REF!</f>
        <v>#REF!</v>
      </c>
      <c r="D7" s="517" t="e">
        <f>'Statistics 2015-16'!#REF!</f>
        <v>#REF!</v>
      </c>
      <c r="E7" s="529" t="e">
        <f>'Statistics 2015-16'!#REF!</f>
        <v>#REF!</v>
      </c>
      <c r="F7" s="501" t="e">
        <f>'Statistics 2015-16'!#REF!</f>
        <v>#REF!</v>
      </c>
      <c r="G7" s="517" t="e">
        <f>'Statistics 2015-16'!#REF!</f>
        <v>#REF!</v>
      </c>
      <c r="H7" s="529" t="e">
        <f>'Statistics 2015-16'!#REF!</f>
        <v>#REF!</v>
      </c>
      <c r="I7" s="501" t="e">
        <f>'Statistics 2015-16'!#REF!</f>
        <v>#REF!</v>
      </c>
      <c r="J7" s="517" t="e">
        <f>'Statistics 2015-16'!#REF!</f>
        <v>#REF!</v>
      </c>
      <c r="K7" s="529" t="e">
        <f>'Statistics 2015-16'!#REF!</f>
        <v>#REF!</v>
      </c>
      <c r="L7" s="501" t="e">
        <f>'Statistics 2015-16'!#REF!</f>
        <v>#REF!</v>
      </c>
      <c r="M7" s="517" t="e">
        <f>'Statistics 2015-16'!#REF!</f>
        <v>#REF!</v>
      </c>
      <c r="N7" s="529" t="e">
        <f>'Statistics 2015-16'!#REF!</f>
        <v>#REF!</v>
      </c>
      <c r="O7" s="501" t="e">
        <f>'Statistics 2015-16'!#REF!</f>
        <v>#REF!</v>
      </c>
      <c r="P7" s="517" t="e">
        <f>'Statistics 2015-16'!#REF!</f>
        <v>#REF!</v>
      </c>
      <c r="Q7" s="529" t="e">
        <f>'Statistics 2015-16'!#REF!</f>
        <v>#REF!</v>
      </c>
      <c r="R7" s="599"/>
      <c r="S7" s="482"/>
      <c r="T7" s="1144" t="s">
        <v>73</v>
      </c>
      <c r="U7" s="1145"/>
      <c r="V7" s="1146"/>
      <c r="W7" s="189" t="e">
        <f>C24</f>
        <v>#REF!</v>
      </c>
      <c r="X7" s="190" t="e">
        <f>D24</f>
        <v>#REF!</v>
      </c>
      <c r="Y7" s="921" t="e">
        <f>SUM(W7:X7)</f>
        <v>#REF!</v>
      </c>
      <c r="Z7" s="1188" t="e">
        <f>SUM(W7:X8)</f>
        <v>#REF!</v>
      </c>
      <c r="AA7" s="482"/>
    </row>
    <row r="8" spans="2:27" ht="15" customHeight="1" x14ac:dyDescent="0.2">
      <c r="B8" s="538">
        <f>B7+31</f>
        <v>152</v>
      </c>
      <c r="C8" s="502" t="e">
        <f>'Statistics 2015-16'!#REF!</f>
        <v>#REF!</v>
      </c>
      <c r="D8" s="518" t="e">
        <f>'Statistics 2015-16'!#REF!</f>
        <v>#REF!</v>
      </c>
      <c r="E8" s="530" t="e">
        <f>'Statistics 2015-16'!#REF!</f>
        <v>#REF!</v>
      </c>
      <c r="F8" s="502" t="e">
        <f>'Statistics 2015-16'!#REF!</f>
        <v>#REF!</v>
      </c>
      <c r="G8" s="518" t="e">
        <f>'Statistics 2015-16'!#REF!</f>
        <v>#REF!</v>
      </c>
      <c r="H8" s="530" t="e">
        <f>'Statistics 2015-16'!#REF!</f>
        <v>#REF!</v>
      </c>
      <c r="I8" s="502" t="e">
        <f>'Statistics 2015-16'!#REF!</f>
        <v>#REF!</v>
      </c>
      <c r="J8" s="518" t="e">
        <f>'Statistics 2015-16'!#REF!</f>
        <v>#REF!</v>
      </c>
      <c r="K8" s="530" t="e">
        <f>'Statistics 2015-16'!#REF!</f>
        <v>#REF!</v>
      </c>
      <c r="L8" s="502" t="e">
        <f>'Statistics 2015-16'!#REF!</f>
        <v>#REF!</v>
      </c>
      <c r="M8" s="518" t="e">
        <f>'Statistics 2015-16'!#REF!</f>
        <v>#REF!</v>
      </c>
      <c r="N8" s="530" t="e">
        <f>'Statistics 2015-16'!#REF!</f>
        <v>#REF!</v>
      </c>
      <c r="O8" s="502" t="e">
        <f>'Statistics 2015-16'!#REF!</f>
        <v>#REF!</v>
      </c>
      <c r="P8" s="518" t="e">
        <f>'Statistics 2015-16'!#REF!</f>
        <v>#REF!</v>
      </c>
      <c r="Q8" s="530" t="e">
        <f>'Statistics 2015-16'!#REF!</f>
        <v>#REF!</v>
      </c>
      <c r="R8" s="599"/>
      <c r="S8" s="482"/>
      <c r="T8" s="1147" t="s">
        <v>75</v>
      </c>
      <c r="U8" s="1148"/>
      <c r="V8" s="1149"/>
      <c r="W8" s="919" t="e">
        <f>F24</f>
        <v>#REF!</v>
      </c>
      <c r="X8" s="920" t="e">
        <f>G24</f>
        <v>#REF!</v>
      </c>
      <c r="Y8" s="922" t="e">
        <f>SUM(W8:X8)</f>
        <v>#REF!</v>
      </c>
      <c r="Z8" s="1189"/>
      <c r="AA8" s="482"/>
    </row>
    <row r="9" spans="2:27" ht="15" customHeight="1" x14ac:dyDescent="0.2">
      <c r="B9" s="539">
        <f>B8+30</f>
        <v>182</v>
      </c>
      <c r="C9" s="502" t="e">
        <f>'Statistics 2015-16'!#REF!</f>
        <v>#REF!</v>
      </c>
      <c r="D9" s="518" t="e">
        <f>'Statistics 2015-16'!#REF!</f>
        <v>#REF!</v>
      </c>
      <c r="E9" s="530" t="e">
        <f>'Statistics 2015-16'!#REF!</f>
        <v>#REF!</v>
      </c>
      <c r="F9" s="502" t="e">
        <f>'Statistics 2015-16'!#REF!</f>
        <v>#REF!</v>
      </c>
      <c r="G9" s="518" t="e">
        <f>'Statistics 2015-16'!#REF!</f>
        <v>#REF!</v>
      </c>
      <c r="H9" s="530" t="e">
        <f>'Statistics 2015-16'!#REF!</f>
        <v>#REF!</v>
      </c>
      <c r="I9" s="502" t="e">
        <f>'Statistics 2015-16'!#REF!</f>
        <v>#REF!</v>
      </c>
      <c r="J9" s="518" t="e">
        <f>'Statistics 2015-16'!#REF!</f>
        <v>#REF!</v>
      </c>
      <c r="K9" s="530" t="e">
        <f>'Statistics 2015-16'!#REF!</f>
        <v>#REF!</v>
      </c>
      <c r="L9" s="502" t="e">
        <f>'Statistics 2015-16'!#REF!</f>
        <v>#REF!</v>
      </c>
      <c r="M9" s="518" t="e">
        <f>'Statistics 2015-16'!#REF!</f>
        <v>#REF!</v>
      </c>
      <c r="N9" s="530" t="e">
        <f>'Statistics 2015-16'!#REF!</f>
        <v>#REF!</v>
      </c>
      <c r="O9" s="502" t="e">
        <f>'Statistics 2015-16'!#REF!</f>
        <v>#REF!</v>
      </c>
      <c r="P9" s="518" t="e">
        <f>'Statistics 2015-16'!#REF!</f>
        <v>#REF!</v>
      </c>
      <c r="Q9" s="530" t="e">
        <f>'Statistics 2015-16'!#REF!</f>
        <v>#REF!</v>
      </c>
      <c r="R9" s="599"/>
      <c r="S9" s="482"/>
      <c r="T9" s="1120" t="s">
        <v>41</v>
      </c>
      <c r="U9" s="1121"/>
      <c r="V9" s="1122"/>
      <c r="W9" s="191" t="e">
        <f>I24</f>
        <v>#REF!</v>
      </c>
      <c r="X9" s="192" t="e">
        <f>J24</f>
        <v>#REF!</v>
      </c>
      <c r="Y9" s="923" t="e">
        <f t="shared" ref="Y9:Y10" si="0">SUM(W9:X9)</f>
        <v>#REF!</v>
      </c>
      <c r="Z9" s="1180" t="e">
        <f>SUM(W9:X10)</f>
        <v>#REF!</v>
      </c>
      <c r="AA9" s="482"/>
    </row>
    <row r="10" spans="2:27" ht="15" customHeight="1" thickBot="1" x14ac:dyDescent="0.25">
      <c r="B10" s="538">
        <f t="shared" ref="B10:B16" si="1">B9+31</f>
        <v>213</v>
      </c>
      <c r="C10" s="504" t="e">
        <f>'Statistics 2015-16'!#REF!</f>
        <v>#REF!</v>
      </c>
      <c r="D10" s="520" t="e">
        <f>'Statistics 2015-16'!#REF!</f>
        <v>#REF!</v>
      </c>
      <c r="E10" s="532" t="e">
        <f>'Statistics 2015-16'!#REF!</f>
        <v>#REF!</v>
      </c>
      <c r="F10" s="504" t="e">
        <f>'Statistics 2015-16'!#REF!</f>
        <v>#REF!</v>
      </c>
      <c r="G10" s="520" t="e">
        <f>'Statistics 2015-16'!#REF!</f>
        <v>#REF!</v>
      </c>
      <c r="H10" s="532" t="e">
        <f>'Statistics 2015-16'!#REF!</f>
        <v>#REF!</v>
      </c>
      <c r="I10" s="504" t="e">
        <f>'Statistics 2015-16'!#REF!</f>
        <v>#REF!</v>
      </c>
      <c r="J10" s="520" t="e">
        <f>'Statistics 2015-16'!#REF!</f>
        <v>#REF!</v>
      </c>
      <c r="K10" s="532" t="e">
        <f>'Statistics 2015-16'!#REF!</f>
        <v>#REF!</v>
      </c>
      <c r="L10" s="504" t="e">
        <f>'Statistics 2015-16'!#REF!</f>
        <v>#REF!</v>
      </c>
      <c r="M10" s="520" t="e">
        <f>'Statistics 2015-16'!#REF!</f>
        <v>#REF!</v>
      </c>
      <c r="N10" s="532" t="e">
        <f>'Statistics 2015-16'!#REF!</f>
        <v>#REF!</v>
      </c>
      <c r="O10" s="504" t="e">
        <f>'Statistics 2015-16'!#REF!</f>
        <v>#REF!</v>
      </c>
      <c r="P10" s="520" t="e">
        <f>'Statistics 2015-16'!#REF!</f>
        <v>#REF!</v>
      </c>
      <c r="Q10" s="532" t="e">
        <f>'Statistics 2015-16'!#REF!</f>
        <v>#REF!</v>
      </c>
      <c r="R10" s="600"/>
      <c r="S10" s="482"/>
      <c r="T10" s="1123" t="s">
        <v>68</v>
      </c>
      <c r="U10" s="1124"/>
      <c r="V10" s="1125"/>
      <c r="W10" s="193" t="e">
        <f>L24</f>
        <v>#REF!</v>
      </c>
      <c r="X10" s="194" t="e">
        <f>M24</f>
        <v>#REF!</v>
      </c>
      <c r="Y10" s="924" t="e">
        <f t="shared" si="0"/>
        <v>#REF!</v>
      </c>
      <c r="Z10" s="1181"/>
      <c r="AA10" s="482"/>
    </row>
    <row r="11" spans="2:27" ht="15" customHeight="1" thickBot="1" x14ac:dyDescent="0.25">
      <c r="B11" s="538">
        <f t="shared" si="1"/>
        <v>244</v>
      </c>
      <c r="C11" s="502" t="e">
        <f>'Statistics 2015-16'!#REF!</f>
        <v>#REF!</v>
      </c>
      <c r="D11" s="518" t="e">
        <f>'Statistics 2015-16'!#REF!</f>
        <v>#REF!</v>
      </c>
      <c r="E11" s="530" t="e">
        <f>'Statistics 2015-16'!#REF!</f>
        <v>#REF!</v>
      </c>
      <c r="F11" s="502" t="e">
        <f>'Statistics 2015-16'!#REF!</f>
        <v>#REF!</v>
      </c>
      <c r="G11" s="518" t="e">
        <f>'Statistics 2015-16'!#REF!</f>
        <v>#REF!</v>
      </c>
      <c r="H11" s="530" t="e">
        <f>'Statistics 2015-16'!#REF!</f>
        <v>#REF!</v>
      </c>
      <c r="I11" s="502" t="e">
        <f>'Statistics 2015-16'!#REF!</f>
        <v>#REF!</v>
      </c>
      <c r="J11" s="518" t="e">
        <f>'Statistics 2015-16'!#REF!</f>
        <v>#REF!</v>
      </c>
      <c r="K11" s="530" t="e">
        <f>'Statistics 2015-16'!#REF!</f>
        <v>#REF!</v>
      </c>
      <c r="L11" s="502" t="e">
        <f>'Statistics 2015-16'!#REF!</f>
        <v>#REF!</v>
      </c>
      <c r="M11" s="518" t="e">
        <f>'Statistics 2015-16'!#REF!</f>
        <v>#REF!</v>
      </c>
      <c r="N11" s="530" t="e">
        <f>'Statistics 2015-16'!#REF!</f>
        <v>#REF!</v>
      </c>
      <c r="O11" s="502" t="e">
        <f>'Statistics 2015-16'!#REF!</f>
        <v>#REF!</v>
      </c>
      <c r="P11" s="518" t="e">
        <f>'Statistics 2015-16'!#REF!</f>
        <v>#REF!</v>
      </c>
      <c r="Q11" s="530" t="e">
        <f>'Statistics 2015-16'!#REF!</f>
        <v>#REF!</v>
      </c>
      <c r="R11" s="599"/>
      <c r="S11" s="482"/>
      <c r="T11" s="1127" t="s">
        <v>78</v>
      </c>
      <c r="U11" s="1128"/>
      <c r="V11" s="1129"/>
      <c r="W11" s="107" t="e">
        <f>SUM(W7:W10)</f>
        <v>#REF!</v>
      </c>
      <c r="X11" s="103" t="e">
        <f>SUM(X7:X10)</f>
        <v>#REF!</v>
      </c>
      <c r="Y11" s="1182" t="e">
        <f>SUM(Y7:Y10)</f>
        <v>#REF!</v>
      </c>
      <c r="Z11" s="1183"/>
      <c r="AA11" s="482"/>
    </row>
    <row r="12" spans="2:27" ht="15" customHeight="1" x14ac:dyDescent="0.2">
      <c r="B12" s="538">
        <f>B11+30</f>
        <v>274</v>
      </c>
      <c r="C12" s="503" t="e">
        <f>'Statistics 2015-16'!#REF!</f>
        <v>#REF!</v>
      </c>
      <c r="D12" s="519" t="e">
        <f>'Statistics 2015-16'!#REF!</f>
        <v>#REF!</v>
      </c>
      <c r="E12" s="531" t="e">
        <f>'Statistics 2015-16'!#REF!</f>
        <v>#REF!</v>
      </c>
      <c r="F12" s="503" t="e">
        <f>'Statistics 2015-16'!#REF!</f>
        <v>#REF!</v>
      </c>
      <c r="G12" s="519" t="e">
        <f>'Statistics 2015-16'!#REF!</f>
        <v>#REF!</v>
      </c>
      <c r="H12" s="531" t="e">
        <f>'Statistics 2015-16'!#REF!</f>
        <v>#REF!</v>
      </c>
      <c r="I12" s="503" t="e">
        <f>'Statistics 2015-16'!#REF!</f>
        <v>#REF!</v>
      </c>
      <c r="J12" s="519" t="e">
        <f>'Statistics 2015-16'!#REF!</f>
        <v>#REF!</v>
      </c>
      <c r="K12" s="531" t="e">
        <f>'Statistics 2015-16'!#REF!</f>
        <v>#REF!</v>
      </c>
      <c r="L12" s="503" t="e">
        <f>'Statistics 2015-16'!#REF!</f>
        <v>#REF!</v>
      </c>
      <c r="M12" s="519" t="e">
        <f>'Statistics 2015-16'!#REF!</f>
        <v>#REF!</v>
      </c>
      <c r="N12" s="531" t="e">
        <f>'Statistics 2015-16'!#REF!</f>
        <v>#REF!</v>
      </c>
      <c r="O12" s="503" t="e">
        <f>'Statistics 2015-16'!#REF!</f>
        <v>#REF!</v>
      </c>
      <c r="P12" s="519" t="e">
        <f>'Statistics 2015-16'!#REF!</f>
        <v>#REF!</v>
      </c>
      <c r="Q12" s="531" t="e">
        <f>'Statistics 2015-16'!#REF!</f>
        <v>#REF!</v>
      </c>
      <c r="R12" s="601"/>
      <c r="S12" s="482"/>
      <c r="T12" s="482"/>
      <c r="U12" s="482"/>
      <c r="V12" s="24"/>
      <c r="W12" s="482"/>
      <c r="X12" s="482"/>
      <c r="Y12" s="482"/>
      <c r="Z12" s="482"/>
      <c r="AA12" s="482"/>
    </row>
    <row r="13" spans="2:27" ht="15" customHeight="1" x14ac:dyDescent="0.2">
      <c r="B13" s="540">
        <f t="shared" si="1"/>
        <v>305</v>
      </c>
      <c r="C13" s="504" t="e">
        <f>'Statistics 2015-16'!#REF!</f>
        <v>#REF!</v>
      </c>
      <c r="D13" s="520" t="e">
        <f>'Statistics 2015-16'!#REF!</f>
        <v>#REF!</v>
      </c>
      <c r="E13" s="532" t="e">
        <f>'Statistics 2015-16'!#REF!</f>
        <v>#REF!</v>
      </c>
      <c r="F13" s="504" t="e">
        <f>'Statistics 2015-16'!#REF!</f>
        <v>#REF!</v>
      </c>
      <c r="G13" s="520" t="e">
        <f>'Statistics 2015-16'!#REF!</f>
        <v>#REF!</v>
      </c>
      <c r="H13" s="532" t="e">
        <f>'Statistics 2015-16'!#REF!</f>
        <v>#REF!</v>
      </c>
      <c r="I13" s="504" t="e">
        <f>'Statistics 2015-16'!#REF!</f>
        <v>#REF!</v>
      </c>
      <c r="J13" s="520" t="e">
        <f>'Statistics 2015-16'!#REF!</f>
        <v>#REF!</v>
      </c>
      <c r="K13" s="532" t="e">
        <f>'Statistics 2015-16'!#REF!</f>
        <v>#REF!</v>
      </c>
      <c r="L13" s="504" t="e">
        <f>'Statistics 2015-16'!#REF!</f>
        <v>#REF!</v>
      </c>
      <c r="M13" s="520" t="e">
        <f>'Statistics 2015-16'!#REF!</f>
        <v>#REF!</v>
      </c>
      <c r="N13" s="532" t="e">
        <f>'Statistics 2015-16'!#REF!</f>
        <v>#REF!</v>
      </c>
      <c r="O13" s="504" t="e">
        <f>'Statistics 2015-16'!#REF!</f>
        <v>#REF!</v>
      </c>
      <c r="P13" s="520" t="e">
        <f>'Statistics 2015-16'!#REF!</f>
        <v>#REF!</v>
      </c>
      <c r="Q13" s="532" t="e">
        <f>'Statistics 2015-16'!#REF!</f>
        <v>#REF!</v>
      </c>
      <c r="R13" s="600"/>
      <c r="S13" s="482"/>
      <c r="T13" s="482"/>
      <c r="U13" s="482"/>
      <c r="V13" s="24"/>
      <c r="W13" s="482"/>
      <c r="X13" s="482"/>
      <c r="Y13" s="482"/>
      <c r="Z13" s="482"/>
      <c r="AA13" s="482"/>
    </row>
    <row r="14" spans="2:27" ht="15" customHeight="1" x14ac:dyDescent="0.2">
      <c r="B14" s="538">
        <f>B13+30</f>
        <v>335</v>
      </c>
      <c r="C14" s="502" t="e">
        <f>'Statistics 2015-16'!#REF!</f>
        <v>#REF!</v>
      </c>
      <c r="D14" s="518" t="e">
        <f>'Statistics 2015-16'!#REF!</f>
        <v>#REF!</v>
      </c>
      <c r="E14" s="530" t="e">
        <f>'Statistics 2015-16'!#REF!</f>
        <v>#REF!</v>
      </c>
      <c r="F14" s="502" t="e">
        <f>'Statistics 2015-16'!#REF!</f>
        <v>#REF!</v>
      </c>
      <c r="G14" s="518" t="e">
        <f>'Statistics 2015-16'!#REF!</f>
        <v>#REF!</v>
      </c>
      <c r="H14" s="530" t="e">
        <f>'Statistics 2015-16'!#REF!</f>
        <v>#REF!</v>
      </c>
      <c r="I14" s="502" t="e">
        <f>'Statistics 2015-16'!#REF!</f>
        <v>#REF!</v>
      </c>
      <c r="J14" s="518" t="e">
        <f>'Statistics 2015-16'!#REF!</f>
        <v>#REF!</v>
      </c>
      <c r="K14" s="530" t="e">
        <f>'Statistics 2015-16'!#REF!</f>
        <v>#REF!</v>
      </c>
      <c r="L14" s="502" t="e">
        <f>'Statistics 2015-16'!#REF!</f>
        <v>#REF!</v>
      </c>
      <c r="M14" s="518" t="e">
        <f>'Statistics 2015-16'!#REF!</f>
        <v>#REF!</v>
      </c>
      <c r="N14" s="530" t="e">
        <f>'Statistics 2015-16'!#REF!</f>
        <v>#REF!</v>
      </c>
      <c r="O14" s="502" t="e">
        <f>'Statistics 2015-16'!#REF!</f>
        <v>#REF!</v>
      </c>
      <c r="P14" s="518" t="e">
        <f>'Statistics 2015-16'!#REF!</f>
        <v>#REF!</v>
      </c>
      <c r="Q14" s="530" t="e">
        <f>'Statistics 2015-16'!#REF!</f>
        <v>#REF!</v>
      </c>
      <c r="R14" s="599"/>
      <c r="S14" s="482"/>
      <c r="T14" s="1090" t="s">
        <v>166</v>
      </c>
      <c r="U14" s="482"/>
      <c r="V14" s="24"/>
      <c r="W14" s="482"/>
      <c r="X14" s="482"/>
      <c r="Y14" s="482"/>
      <c r="Z14" s="482"/>
      <c r="AA14" s="482"/>
    </row>
    <row r="15" spans="2:27" s="10" customFormat="1" ht="15" customHeight="1" x14ac:dyDescent="0.2">
      <c r="B15" s="539">
        <f t="shared" si="1"/>
        <v>366</v>
      </c>
      <c r="C15" s="503" t="e">
        <f>'Statistics 2015-16'!#REF!</f>
        <v>#REF!</v>
      </c>
      <c r="D15" s="519" t="e">
        <f>'Statistics 2015-16'!#REF!</f>
        <v>#REF!</v>
      </c>
      <c r="E15" s="531" t="e">
        <f>'Statistics 2015-16'!#REF!</f>
        <v>#REF!</v>
      </c>
      <c r="F15" s="503" t="e">
        <f>'Statistics 2015-16'!#REF!</f>
        <v>#REF!</v>
      </c>
      <c r="G15" s="519" t="e">
        <f>'Statistics 2015-16'!#REF!</f>
        <v>#REF!</v>
      </c>
      <c r="H15" s="531" t="e">
        <f>'Statistics 2015-16'!#REF!</f>
        <v>#REF!</v>
      </c>
      <c r="I15" s="503" t="e">
        <f>'Statistics 2015-16'!#REF!</f>
        <v>#REF!</v>
      </c>
      <c r="J15" s="519" t="e">
        <f>'Statistics 2015-16'!#REF!</f>
        <v>#REF!</v>
      </c>
      <c r="K15" s="531" t="e">
        <f>'Statistics 2015-16'!#REF!</f>
        <v>#REF!</v>
      </c>
      <c r="L15" s="503" t="e">
        <f>'Statistics 2015-16'!#REF!</f>
        <v>#REF!</v>
      </c>
      <c r="M15" s="519" t="e">
        <f>'Statistics 2015-16'!#REF!</f>
        <v>#REF!</v>
      </c>
      <c r="N15" s="531" t="e">
        <f>'Statistics 2015-16'!#REF!</f>
        <v>#REF!</v>
      </c>
      <c r="O15" s="503" t="e">
        <f>'Statistics 2015-16'!#REF!</f>
        <v>#REF!</v>
      </c>
      <c r="P15" s="519" t="e">
        <f>'Statistics 2015-16'!#REF!</f>
        <v>#REF!</v>
      </c>
      <c r="Q15" s="531" t="e">
        <f>'Statistics 2015-16'!#REF!</f>
        <v>#REF!</v>
      </c>
      <c r="R15" s="601"/>
      <c r="S15" s="482"/>
      <c r="T15" s="482"/>
      <c r="U15" s="482"/>
      <c r="V15" s="24"/>
      <c r="W15" s="482"/>
      <c r="X15" s="482"/>
      <c r="Y15" s="482"/>
      <c r="Z15" s="482"/>
      <c r="AA15" s="482"/>
    </row>
    <row r="16" spans="2:27" ht="15" customHeight="1" x14ac:dyDescent="0.2">
      <c r="B16" s="538">
        <f t="shared" si="1"/>
        <v>397</v>
      </c>
      <c r="C16" s="502" t="e">
        <f>'Statistics 2015-16'!#REF!</f>
        <v>#REF!</v>
      </c>
      <c r="D16" s="518" t="e">
        <f>'Statistics 2015-16'!#REF!</f>
        <v>#REF!</v>
      </c>
      <c r="E16" s="530" t="e">
        <f>'Statistics 2015-16'!#REF!</f>
        <v>#REF!</v>
      </c>
      <c r="F16" s="502" t="e">
        <f>'Statistics 2015-16'!#REF!</f>
        <v>#REF!</v>
      </c>
      <c r="G16" s="518" t="e">
        <f>'Statistics 2015-16'!#REF!</f>
        <v>#REF!</v>
      </c>
      <c r="H16" s="530" t="e">
        <f>'Statistics 2015-16'!#REF!</f>
        <v>#REF!</v>
      </c>
      <c r="I16" s="502" t="e">
        <f>'Statistics 2015-16'!#REF!</f>
        <v>#REF!</v>
      </c>
      <c r="J16" s="518" t="e">
        <f>'Statistics 2015-16'!#REF!</f>
        <v>#REF!</v>
      </c>
      <c r="K16" s="530" t="e">
        <f>'Statistics 2015-16'!#REF!</f>
        <v>#REF!</v>
      </c>
      <c r="L16" s="502" t="e">
        <f>'Statistics 2015-16'!#REF!</f>
        <v>#REF!</v>
      </c>
      <c r="M16" s="518" t="e">
        <f>'Statistics 2015-16'!#REF!</f>
        <v>#REF!</v>
      </c>
      <c r="N16" s="530" t="e">
        <f>'Statistics 2015-16'!#REF!</f>
        <v>#REF!</v>
      </c>
      <c r="O16" s="502" t="e">
        <f>'Statistics 2015-16'!#REF!</f>
        <v>#REF!</v>
      </c>
      <c r="P16" s="518" t="e">
        <f>'Statistics 2015-16'!#REF!</f>
        <v>#REF!</v>
      </c>
      <c r="Q16" s="530" t="e">
        <f>'Statistics 2015-16'!#REF!</f>
        <v>#REF!</v>
      </c>
      <c r="R16" s="599"/>
      <c r="S16" s="482"/>
      <c r="T16" s="482"/>
      <c r="U16" s="482"/>
      <c r="V16" s="24"/>
      <c r="W16" s="482"/>
      <c r="X16" s="482"/>
      <c r="Y16" s="482"/>
      <c r="Z16" s="482"/>
      <c r="AA16" s="482"/>
    </row>
    <row r="17" spans="2:27" ht="15" customHeight="1" x14ac:dyDescent="0.2">
      <c r="B17" s="538">
        <f>B16+28+IF(MOD(R$2,4)=0,0,1)</f>
        <v>426</v>
      </c>
      <c r="C17" s="502" t="e">
        <f>'Statistics 2015-16'!#REF!</f>
        <v>#REF!</v>
      </c>
      <c r="D17" s="518" t="e">
        <f>'Statistics 2015-16'!#REF!</f>
        <v>#REF!</v>
      </c>
      <c r="E17" s="530" t="e">
        <f>'Statistics 2015-16'!#REF!</f>
        <v>#REF!</v>
      </c>
      <c r="F17" s="502" t="e">
        <f>'Statistics 2015-16'!#REF!</f>
        <v>#REF!</v>
      </c>
      <c r="G17" s="518" t="e">
        <f>'Statistics 2015-16'!#REF!</f>
        <v>#REF!</v>
      </c>
      <c r="H17" s="530" t="e">
        <f>'Statistics 2015-16'!#REF!</f>
        <v>#REF!</v>
      </c>
      <c r="I17" s="502" t="e">
        <f>'Statistics 2015-16'!#REF!</f>
        <v>#REF!</v>
      </c>
      <c r="J17" s="518" t="e">
        <f>'Statistics 2015-16'!#REF!</f>
        <v>#REF!</v>
      </c>
      <c r="K17" s="530" t="e">
        <f>'Statistics 2015-16'!#REF!</f>
        <v>#REF!</v>
      </c>
      <c r="L17" s="502" t="e">
        <f>'Statistics 2015-16'!#REF!</f>
        <v>#REF!</v>
      </c>
      <c r="M17" s="518" t="e">
        <f>'Statistics 2015-16'!#REF!</f>
        <v>#REF!</v>
      </c>
      <c r="N17" s="530" t="e">
        <f>'Statistics 2015-16'!#REF!</f>
        <v>#REF!</v>
      </c>
      <c r="O17" s="502" t="e">
        <f>'Statistics 2015-16'!#REF!</f>
        <v>#REF!</v>
      </c>
      <c r="P17" s="518" t="e">
        <f>'Statistics 2015-16'!#REF!</f>
        <v>#REF!</v>
      </c>
      <c r="Q17" s="530" t="e">
        <f>'Statistics 2015-16'!#REF!</f>
        <v>#REF!</v>
      </c>
      <c r="R17" s="599"/>
      <c r="S17" s="482"/>
      <c r="T17" s="482"/>
      <c r="U17" s="482"/>
      <c r="V17" s="24"/>
      <c r="W17" s="482"/>
      <c r="X17" s="482"/>
      <c r="Y17" s="482"/>
      <c r="Z17" s="482"/>
      <c r="AA17" s="482"/>
    </row>
    <row r="18" spans="2:27" ht="15" customHeight="1" thickBot="1" x14ac:dyDescent="0.25">
      <c r="B18" s="541">
        <f t="shared" ref="B18" si="2">B17+31</f>
        <v>457</v>
      </c>
      <c r="C18" s="505" t="e">
        <f>'Statistics 2015-16'!#REF!</f>
        <v>#REF!</v>
      </c>
      <c r="D18" s="521" t="e">
        <f>'Statistics 2015-16'!#REF!</f>
        <v>#REF!</v>
      </c>
      <c r="E18" s="533" t="e">
        <f>'Statistics 2015-16'!#REF!</f>
        <v>#REF!</v>
      </c>
      <c r="F18" s="505" t="e">
        <f>'Statistics 2015-16'!#REF!</f>
        <v>#REF!</v>
      </c>
      <c r="G18" s="521" t="e">
        <f>'Statistics 2015-16'!#REF!</f>
        <v>#REF!</v>
      </c>
      <c r="H18" s="533" t="e">
        <f>'Statistics 2015-16'!#REF!</f>
        <v>#REF!</v>
      </c>
      <c r="I18" s="505" t="e">
        <f>'Statistics 2015-16'!#REF!</f>
        <v>#REF!</v>
      </c>
      <c r="J18" s="521" t="e">
        <f>'Statistics 2015-16'!#REF!</f>
        <v>#REF!</v>
      </c>
      <c r="K18" s="533" t="e">
        <f>'Statistics 2015-16'!#REF!</f>
        <v>#REF!</v>
      </c>
      <c r="L18" s="505" t="e">
        <f>'Statistics 2015-16'!#REF!</f>
        <v>#REF!</v>
      </c>
      <c r="M18" s="521" t="e">
        <f>'Statistics 2015-16'!#REF!</f>
        <v>#REF!</v>
      </c>
      <c r="N18" s="533" t="e">
        <f>'Statistics 2015-16'!#REF!</f>
        <v>#REF!</v>
      </c>
      <c r="O18" s="505" t="e">
        <f>'Statistics 2015-16'!#REF!</f>
        <v>#REF!</v>
      </c>
      <c r="P18" s="521" t="e">
        <f>'Statistics 2015-16'!#REF!</f>
        <v>#REF!</v>
      </c>
      <c r="Q18" s="533" t="e">
        <f>'Statistics 2015-16'!#REF!</f>
        <v>#REF!</v>
      </c>
      <c r="R18" s="866"/>
      <c r="S18" s="482"/>
      <c r="T18" s="482"/>
      <c r="U18" s="482"/>
      <c r="V18" s="24"/>
      <c r="W18" s="482"/>
      <c r="X18" s="482"/>
      <c r="Y18" s="482"/>
      <c r="Z18" s="482"/>
      <c r="AA18" s="482"/>
    </row>
    <row r="19" spans="2:27" s="10" customFormat="1" ht="15" customHeight="1" thickBot="1" x14ac:dyDescent="0.25">
      <c r="B19" s="310"/>
      <c r="C19" s="868"/>
      <c r="D19" s="889"/>
      <c r="E19" s="482"/>
      <c r="F19" s="868"/>
      <c r="G19" s="889"/>
      <c r="H19" s="482"/>
      <c r="I19" s="868"/>
      <c r="J19" s="889"/>
      <c r="K19" s="876"/>
      <c r="L19" s="868"/>
      <c r="M19" s="889"/>
      <c r="N19" s="876"/>
      <c r="O19" s="868"/>
      <c r="P19" s="889"/>
      <c r="Q19" s="482"/>
      <c r="R19" s="876"/>
      <c r="S19" s="482"/>
      <c r="T19" s="482"/>
      <c r="U19" s="482"/>
      <c r="V19" s="24"/>
      <c r="W19" s="482"/>
      <c r="X19" s="482"/>
      <c r="Y19" s="482"/>
      <c r="Z19" s="482"/>
      <c r="AA19" s="482"/>
    </row>
    <row r="20" spans="2:27" s="10" customFormat="1" ht="15" customHeight="1" x14ac:dyDescent="0.2">
      <c r="B20" s="608" t="s">
        <v>97</v>
      </c>
      <c r="C20" s="869" t="e">
        <f>C9</f>
        <v>#REF!</v>
      </c>
      <c r="D20" s="909" t="e">
        <f>D9</f>
        <v>#REF!</v>
      </c>
      <c r="E20" s="616" t="e">
        <f t="shared" ref="E20:Q20" si="3">E9</f>
        <v>#REF!</v>
      </c>
      <c r="F20" s="869" t="e">
        <f t="shared" si="3"/>
        <v>#REF!</v>
      </c>
      <c r="G20" s="909" t="e">
        <f t="shared" si="3"/>
        <v>#REF!</v>
      </c>
      <c r="H20" s="620" t="e">
        <f t="shared" si="3"/>
        <v>#REF!</v>
      </c>
      <c r="I20" s="869" t="e">
        <f t="shared" si="3"/>
        <v>#REF!</v>
      </c>
      <c r="J20" s="909" t="e">
        <f t="shared" si="3"/>
        <v>#REF!</v>
      </c>
      <c r="K20" s="885" t="e">
        <f t="shared" si="3"/>
        <v>#REF!</v>
      </c>
      <c r="L20" s="869" t="e">
        <f t="shared" si="3"/>
        <v>#REF!</v>
      </c>
      <c r="M20" s="909" t="e">
        <f t="shared" si="3"/>
        <v>#REF!</v>
      </c>
      <c r="N20" s="912" t="e">
        <f t="shared" si="3"/>
        <v>#REF!</v>
      </c>
      <c r="O20" s="869" t="e">
        <f t="shared" si="3"/>
        <v>#REF!</v>
      </c>
      <c r="P20" s="909" t="e">
        <f t="shared" si="3"/>
        <v>#REF!</v>
      </c>
      <c r="Q20" s="881" t="e">
        <f t="shared" si="3"/>
        <v>#REF!</v>
      </c>
      <c r="R20" s="915">
        <f>SUM(R7:R9)</f>
        <v>0</v>
      </c>
      <c r="S20" s="482"/>
      <c r="T20" s="482"/>
      <c r="U20" s="482"/>
      <c r="V20" s="24"/>
      <c r="W20" s="482"/>
      <c r="X20" s="482"/>
      <c r="Y20" s="482"/>
      <c r="Z20" s="482"/>
      <c r="AA20" s="482"/>
    </row>
    <row r="21" spans="2:27" s="10" customFormat="1" ht="15" customHeight="1" x14ac:dyDescent="0.2">
      <c r="B21" s="609" t="s">
        <v>98</v>
      </c>
      <c r="C21" s="870" t="e">
        <f>C12-C9</f>
        <v>#REF!</v>
      </c>
      <c r="D21" s="910" t="e">
        <f>D12-D9</f>
        <v>#REF!</v>
      </c>
      <c r="E21" s="617" t="e">
        <f t="shared" ref="E21:Q21" si="4">E12-E9</f>
        <v>#REF!</v>
      </c>
      <c r="F21" s="870" t="e">
        <f t="shared" si="4"/>
        <v>#REF!</v>
      </c>
      <c r="G21" s="910" t="e">
        <f t="shared" si="4"/>
        <v>#REF!</v>
      </c>
      <c r="H21" s="621" t="e">
        <f t="shared" si="4"/>
        <v>#REF!</v>
      </c>
      <c r="I21" s="870" t="e">
        <f t="shared" si="4"/>
        <v>#REF!</v>
      </c>
      <c r="J21" s="910" t="e">
        <f t="shared" si="4"/>
        <v>#REF!</v>
      </c>
      <c r="K21" s="886" t="e">
        <f t="shared" si="4"/>
        <v>#REF!</v>
      </c>
      <c r="L21" s="870" t="e">
        <f t="shared" si="4"/>
        <v>#REF!</v>
      </c>
      <c r="M21" s="910" t="e">
        <f t="shared" si="4"/>
        <v>#REF!</v>
      </c>
      <c r="N21" s="913" t="e">
        <f t="shared" si="4"/>
        <v>#REF!</v>
      </c>
      <c r="O21" s="870" t="e">
        <f t="shared" si="4"/>
        <v>#REF!</v>
      </c>
      <c r="P21" s="910" t="e">
        <f t="shared" si="4"/>
        <v>#REF!</v>
      </c>
      <c r="Q21" s="882" t="e">
        <f t="shared" si="4"/>
        <v>#REF!</v>
      </c>
      <c r="R21" s="916">
        <f>SUM(R10:R12)</f>
        <v>0</v>
      </c>
      <c r="S21" s="482"/>
      <c r="T21" s="482"/>
      <c r="U21" s="482"/>
      <c r="V21" s="24"/>
      <c r="W21" s="482"/>
      <c r="X21" s="482"/>
      <c r="Y21" s="482"/>
      <c r="Z21" s="482"/>
      <c r="AA21" s="482"/>
    </row>
    <row r="22" spans="2:27" s="10" customFormat="1" ht="15" customHeight="1" x14ac:dyDescent="0.2">
      <c r="B22" s="609" t="s">
        <v>99</v>
      </c>
      <c r="C22" s="870" t="e">
        <f>C15-C12</f>
        <v>#REF!</v>
      </c>
      <c r="D22" s="910" t="e">
        <f>D15-D12</f>
        <v>#REF!</v>
      </c>
      <c r="E22" s="617" t="e">
        <f t="shared" ref="E22:Q22" si="5">E15-E12</f>
        <v>#REF!</v>
      </c>
      <c r="F22" s="870" t="e">
        <f t="shared" si="5"/>
        <v>#REF!</v>
      </c>
      <c r="G22" s="910" t="e">
        <f t="shared" si="5"/>
        <v>#REF!</v>
      </c>
      <c r="H22" s="621" t="e">
        <f t="shared" si="5"/>
        <v>#REF!</v>
      </c>
      <c r="I22" s="870" t="e">
        <f t="shared" si="5"/>
        <v>#REF!</v>
      </c>
      <c r="J22" s="910" t="e">
        <f t="shared" si="5"/>
        <v>#REF!</v>
      </c>
      <c r="K22" s="886" t="e">
        <f t="shared" si="5"/>
        <v>#REF!</v>
      </c>
      <c r="L22" s="870" t="e">
        <f t="shared" si="5"/>
        <v>#REF!</v>
      </c>
      <c r="M22" s="910" t="e">
        <f t="shared" si="5"/>
        <v>#REF!</v>
      </c>
      <c r="N22" s="913" t="e">
        <f t="shared" si="5"/>
        <v>#REF!</v>
      </c>
      <c r="O22" s="870" t="e">
        <f t="shared" si="5"/>
        <v>#REF!</v>
      </c>
      <c r="P22" s="910" t="e">
        <f t="shared" si="5"/>
        <v>#REF!</v>
      </c>
      <c r="Q22" s="882" t="e">
        <f t="shared" si="5"/>
        <v>#REF!</v>
      </c>
      <c r="R22" s="916">
        <f>SUM(R13:R15)</f>
        <v>0</v>
      </c>
      <c r="S22" s="482"/>
      <c r="T22" s="482"/>
      <c r="U22" s="482"/>
      <c r="V22" s="24"/>
      <c r="W22" s="482"/>
      <c r="X22" s="482"/>
      <c r="Y22" s="482"/>
      <c r="Z22" s="482"/>
      <c r="AA22" s="482"/>
    </row>
    <row r="23" spans="2:27" s="10" customFormat="1" ht="15" customHeight="1" thickBot="1" x14ac:dyDescent="0.25">
      <c r="B23" s="610" t="s">
        <v>100</v>
      </c>
      <c r="C23" s="870" t="e">
        <f>C18-C15</f>
        <v>#REF!</v>
      </c>
      <c r="D23" s="910" t="e">
        <f>D18-D15</f>
        <v>#REF!</v>
      </c>
      <c r="E23" s="617" t="e">
        <f t="shared" ref="E23:Q23" si="6">E18-E15</f>
        <v>#REF!</v>
      </c>
      <c r="F23" s="870" t="e">
        <f t="shared" si="6"/>
        <v>#REF!</v>
      </c>
      <c r="G23" s="910" t="e">
        <f t="shared" si="6"/>
        <v>#REF!</v>
      </c>
      <c r="H23" s="621" t="e">
        <f t="shared" si="6"/>
        <v>#REF!</v>
      </c>
      <c r="I23" s="870" t="e">
        <f t="shared" si="6"/>
        <v>#REF!</v>
      </c>
      <c r="J23" s="910" t="e">
        <f t="shared" si="6"/>
        <v>#REF!</v>
      </c>
      <c r="K23" s="886" t="e">
        <f t="shared" si="6"/>
        <v>#REF!</v>
      </c>
      <c r="L23" s="870" t="e">
        <f t="shared" si="6"/>
        <v>#REF!</v>
      </c>
      <c r="M23" s="910" t="e">
        <f t="shared" si="6"/>
        <v>#REF!</v>
      </c>
      <c r="N23" s="913" t="e">
        <f t="shared" si="6"/>
        <v>#REF!</v>
      </c>
      <c r="O23" s="870" t="e">
        <f t="shared" si="6"/>
        <v>#REF!</v>
      </c>
      <c r="P23" s="910" t="e">
        <f t="shared" si="6"/>
        <v>#REF!</v>
      </c>
      <c r="Q23" s="882" t="e">
        <f t="shared" si="6"/>
        <v>#REF!</v>
      </c>
      <c r="R23" s="916">
        <f>SUM(R16:R18)</f>
        <v>0</v>
      </c>
      <c r="S23" s="482"/>
      <c r="T23" s="482"/>
      <c r="U23" s="482"/>
      <c r="V23" s="24"/>
      <c r="W23" s="482"/>
      <c r="X23" s="482"/>
      <c r="Y23" s="482"/>
      <c r="Z23" s="482"/>
      <c r="AA23" s="482"/>
    </row>
    <row r="24" spans="2:27" s="10" customFormat="1" ht="15" customHeight="1" thickBot="1" x14ac:dyDescent="0.25">
      <c r="B24" s="904" t="s">
        <v>96</v>
      </c>
      <c r="C24" s="872" t="e">
        <f>SUM(C20:C23)</f>
        <v>#REF!</v>
      </c>
      <c r="D24" s="911" t="e">
        <f>SUM(D20:D23)</f>
        <v>#REF!</v>
      </c>
      <c r="E24" s="619" t="e">
        <f t="shared" ref="E24:R24" si="7">SUM(E20:E23)</f>
        <v>#REF!</v>
      </c>
      <c r="F24" s="872" t="e">
        <f t="shared" si="7"/>
        <v>#REF!</v>
      </c>
      <c r="G24" s="911" t="e">
        <f t="shared" si="7"/>
        <v>#REF!</v>
      </c>
      <c r="H24" s="623" t="e">
        <f t="shared" si="7"/>
        <v>#REF!</v>
      </c>
      <c r="I24" s="872" t="e">
        <f t="shared" si="7"/>
        <v>#REF!</v>
      </c>
      <c r="J24" s="911" t="e">
        <f t="shared" si="7"/>
        <v>#REF!</v>
      </c>
      <c r="K24" s="888" t="e">
        <f t="shared" si="7"/>
        <v>#REF!</v>
      </c>
      <c r="L24" s="872" t="e">
        <f t="shared" si="7"/>
        <v>#REF!</v>
      </c>
      <c r="M24" s="911" t="e">
        <f t="shared" si="7"/>
        <v>#REF!</v>
      </c>
      <c r="N24" s="914" t="e">
        <f t="shared" si="7"/>
        <v>#REF!</v>
      </c>
      <c r="O24" s="872" t="e">
        <f t="shared" si="7"/>
        <v>#REF!</v>
      </c>
      <c r="P24" s="911" t="e">
        <f t="shared" si="7"/>
        <v>#REF!</v>
      </c>
      <c r="Q24" s="884" t="e">
        <f t="shared" si="7"/>
        <v>#REF!</v>
      </c>
      <c r="R24" s="917">
        <f t="shared" si="7"/>
        <v>0</v>
      </c>
      <c r="S24" s="482"/>
      <c r="T24" s="482"/>
      <c r="U24" s="482"/>
      <c r="V24" s="24"/>
      <c r="W24" s="482"/>
      <c r="X24" s="482"/>
      <c r="Y24" s="482"/>
      <c r="Z24" s="482"/>
      <c r="AA24" s="482"/>
    </row>
    <row r="25" spans="2:27" ht="15" customHeight="1" x14ac:dyDescent="0.2">
      <c r="B25" s="38"/>
      <c r="C25" s="506"/>
      <c r="D25" s="522"/>
      <c r="E25" s="534"/>
      <c r="F25" s="506"/>
      <c r="G25" s="522"/>
      <c r="H25" s="534"/>
      <c r="I25" s="506"/>
      <c r="J25" s="522"/>
      <c r="K25" s="534"/>
      <c r="L25" s="506"/>
      <c r="M25" s="522"/>
      <c r="N25" s="534"/>
      <c r="O25" s="506"/>
      <c r="P25" s="528"/>
      <c r="Q25" s="535"/>
    </row>
    <row r="26" spans="2:27" ht="15" customHeight="1" x14ac:dyDescent="0.2">
      <c r="C26" s="506">
        <v>2</v>
      </c>
      <c r="D26" s="522" t="s">
        <v>86</v>
      </c>
      <c r="E26" s="534"/>
      <c r="F26" s="506"/>
      <c r="G26" s="522"/>
      <c r="H26" s="534"/>
      <c r="I26" s="506"/>
      <c r="J26" s="522"/>
      <c r="K26" s="534"/>
      <c r="L26" s="506"/>
      <c r="M26" s="522"/>
      <c r="N26" s="534"/>
      <c r="O26" s="506"/>
      <c r="P26" s="528"/>
      <c r="Q26" s="535"/>
    </row>
    <row r="27" spans="2:27" ht="15" customHeight="1" thickBot="1" x14ac:dyDescent="0.25">
      <c r="B27" s="38"/>
      <c r="C27" s="506"/>
      <c r="D27" s="522"/>
      <c r="E27" s="534"/>
      <c r="F27" s="506"/>
      <c r="G27" s="522"/>
      <c r="H27" s="534"/>
      <c r="I27" s="506"/>
      <c r="J27" s="522"/>
      <c r="K27" s="534"/>
      <c r="L27" s="506"/>
      <c r="M27" s="522"/>
      <c r="N27" s="534"/>
      <c r="O27" s="506"/>
      <c r="P27" s="528"/>
      <c r="Q27" s="535"/>
    </row>
    <row r="28" spans="2:27" ht="30" customHeight="1" thickBot="1" x14ac:dyDescent="0.25">
      <c r="B28" s="81" t="s">
        <v>76</v>
      </c>
      <c r="C28" s="1113" t="s">
        <v>73</v>
      </c>
      <c r="D28" s="1114"/>
      <c r="E28" s="1184"/>
      <c r="F28" s="1099" t="s">
        <v>75</v>
      </c>
      <c r="G28" s="1100"/>
      <c r="H28" s="1185"/>
      <c r="I28" s="1108" t="s">
        <v>41</v>
      </c>
      <c r="J28" s="1109"/>
      <c r="K28" s="1110"/>
      <c r="L28" s="1105" t="s">
        <v>68</v>
      </c>
      <c r="M28" s="1106"/>
      <c r="N28" s="1179"/>
      <c r="O28" s="1138" t="s">
        <v>76</v>
      </c>
      <c r="P28" s="1139"/>
      <c r="Q28" s="1140"/>
      <c r="R28" s="598" t="s">
        <v>91</v>
      </c>
      <c r="S28" s="24"/>
      <c r="T28" s="1138" t="s">
        <v>104</v>
      </c>
      <c r="U28" s="1139"/>
      <c r="V28" s="1139"/>
      <c r="W28" s="1139"/>
      <c r="X28" s="1139"/>
      <c r="Y28" s="1139"/>
      <c r="Z28" s="1140"/>
      <c r="AA28" s="482"/>
    </row>
    <row r="29" spans="2:27" ht="30" customHeight="1" thickBot="1" x14ac:dyDescent="0.25">
      <c r="B29" s="694" t="s">
        <v>164</v>
      </c>
      <c r="C29" s="184" t="s">
        <v>6</v>
      </c>
      <c r="D29" s="185" t="s">
        <v>4</v>
      </c>
      <c r="E29" s="67" t="s">
        <v>28</v>
      </c>
      <c r="F29" s="184" t="s">
        <v>6</v>
      </c>
      <c r="G29" s="185" t="s">
        <v>4</v>
      </c>
      <c r="H29" s="67" t="s">
        <v>28</v>
      </c>
      <c r="I29" s="184" t="s">
        <v>6</v>
      </c>
      <c r="J29" s="185" t="s">
        <v>4</v>
      </c>
      <c r="K29" s="67" t="s">
        <v>28</v>
      </c>
      <c r="L29" s="184" t="s">
        <v>6</v>
      </c>
      <c r="M29" s="185" t="s">
        <v>4</v>
      </c>
      <c r="N29" s="67" t="s">
        <v>28</v>
      </c>
      <c r="O29" s="186" t="s">
        <v>6</v>
      </c>
      <c r="P29" s="187" t="s">
        <v>4</v>
      </c>
      <c r="Q29" s="80" t="s">
        <v>28</v>
      </c>
      <c r="R29" s="694" t="s">
        <v>28</v>
      </c>
      <c r="S29" s="24"/>
      <c r="T29" s="1194" t="str">
        <f>B29</f>
        <v>F/Y  2015 ~ 2016</v>
      </c>
      <c r="U29" s="1195"/>
      <c r="V29" s="1196"/>
      <c r="W29" s="188" t="s">
        <v>6</v>
      </c>
      <c r="X29" s="185" t="s">
        <v>4</v>
      </c>
      <c r="Y29" s="1186" t="s">
        <v>28</v>
      </c>
      <c r="Z29" s="1187"/>
      <c r="AA29" s="482"/>
    </row>
    <row r="30" spans="2:27" ht="15" customHeight="1" x14ac:dyDescent="0.2">
      <c r="B30" s="537">
        <f>DATE($U$2,4,30)</f>
        <v>121</v>
      </c>
      <c r="C30" s="501">
        <f>'Statistics 2015-16'!C22</f>
        <v>2</v>
      </c>
      <c r="D30" s="517">
        <f>'Statistics 2015-16'!D22</f>
        <v>1</v>
      </c>
      <c r="E30" s="529">
        <f>'Statistics 2015-16'!E22</f>
        <v>3</v>
      </c>
      <c r="F30" s="501">
        <f>'Statistics 2015-16'!F22</f>
        <v>1</v>
      </c>
      <c r="G30" s="517">
        <f>'Statistics 2015-16'!G22</f>
        <v>0</v>
      </c>
      <c r="H30" s="529">
        <f>'Statistics 2015-16'!H22</f>
        <v>1</v>
      </c>
      <c r="I30" s="501">
        <f>'Statistics 2015-16'!I22</f>
        <v>2</v>
      </c>
      <c r="J30" s="517">
        <f>'Statistics 2015-16'!J22</f>
        <v>0</v>
      </c>
      <c r="K30" s="529">
        <f>'Statistics 2015-16'!K22</f>
        <v>2</v>
      </c>
      <c r="L30" s="501">
        <f>'Statistics 2015-16'!L22</f>
        <v>1</v>
      </c>
      <c r="M30" s="517">
        <f>'Statistics 2015-16'!M22</f>
        <v>1</v>
      </c>
      <c r="N30" s="529">
        <f>'Statistics 2015-16'!N22</f>
        <v>2</v>
      </c>
      <c r="O30" s="501">
        <f>'Statistics 2015-16'!O22</f>
        <v>6</v>
      </c>
      <c r="P30" s="517">
        <f>'Statistics 2015-16'!P22</f>
        <v>2</v>
      </c>
      <c r="Q30" s="529">
        <f>'Statistics 2015-16'!Q22</f>
        <v>8</v>
      </c>
      <c r="R30" s="599"/>
      <c r="S30" s="482"/>
      <c r="T30" s="1144" t="s">
        <v>73</v>
      </c>
      <c r="U30" s="1145"/>
      <c r="V30" s="1146"/>
      <c r="W30" s="189">
        <f>C47</f>
        <v>16</v>
      </c>
      <c r="X30" s="190">
        <f>D47</f>
        <v>9</v>
      </c>
      <c r="Y30" s="921">
        <f>SUM(W30:X30)</f>
        <v>25</v>
      </c>
      <c r="Z30" s="1188">
        <f>SUM(W30:X31)</f>
        <v>34</v>
      </c>
      <c r="AA30" s="482"/>
    </row>
    <row r="31" spans="2:27" ht="15" customHeight="1" x14ac:dyDescent="0.2">
      <c r="B31" s="538">
        <f>B30+31</f>
        <v>152</v>
      </c>
      <c r="C31" s="502">
        <f>'Statistics 2015-16'!C23</f>
        <v>2</v>
      </c>
      <c r="D31" s="518">
        <f>'Statistics 2015-16'!D23</f>
        <v>1</v>
      </c>
      <c r="E31" s="530">
        <f>'Statistics 2015-16'!E23</f>
        <v>3</v>
      </c>
      <c r="F31" s="502">
        <f>'Statistics 2015-16'!F23</f>
        <v>2</v>
      </c>
      <c r="G31" s="518">
        <f>'Statistics 2015-16'!G23</f>
        <v>0</v>
      </c>
      <c r="H31" s="530">
        <f>'Statistics 2015-16'!H23</f>
        <v>2</v>
      </c>
      <c r="I31" s="502">
        <f>'Statistics 2015-16'!I23</f>
        <v>3</v>
      </c>
      <c r="J31" s="518">
        <f>'Statistics 2015-16'!J23</f>
        <v>2</v>
      </c>
      <c r="K31" s="530">
        <f>'Statistics 2015-16'!K23</f>
        <v>5</v>
      </c>
      <c r="L31" s="502">
        <f>'Statistics 2015-16'!L23</f>
        <v>4</v>
      </c>
      <c r="M31" s="518">
        <f>'Statistics 2015-16'!M23</f>
        <v>5</v>
      </c>
      <c r="N31" s="530">
        <f>'Statistics 2015-16'!N23</f>
        <v>9</v>
      </c>
      <c r="O31" s="502">
        <f>'Statistics 2015-16'!O23</f>
        <v>11</v>
      </c>
      <c r="P31" s="518">
        <f>'Statistics 2015-16'!P23</f>
        <v>8</v>
      </c>
      <c r="Q31" s="530">
        <f>'Statistics 2015-16'!Q23</f>
        <v>19</v>
      </c>
      <c r="R31" s="599"/>
      <c r="S31" s="482"/>
      <c r="T31" s="1147" t="s">
        <v>75</v>
      </c>
      <c r="U31" s="1148"/>
      <c r="V31" s="1149"/>
      <c r="W31" s="919">
        <f>F47</f>
        <v>7</v>
      </c>
      <c r="X31" s="920">
        <f>G47</f>
        <v>2</v>
      </c>
      <c r="Y31" s="922">
        <f>SUM(W31:X31)</f>
        <v>9</v>
      </c>
      <c r="Z31" s="1189"/>
      <c r="AA31" s="482"/>
    </row>
    <row r="32" spans="2:27" ht="15" customHeight="1" x14ac:dyDescent="0.2">
      <c r="B32" s="539">
        <f>B31+30</f>
        <v>182</v>
      </c>
      <c r="C32" s="502">
        <f>'Statistics 2015-16'!C24</f>
        <v>4</v>
      </c>
      <c r="D32" s="518">
        <f>'Statistics 2015-16'!D24</f>
        <v>1</v>
      </c>
      <c r="E32" s="530">
        <f>'Statistics 2015-16'!E24</f>
        <v>5</v>
      </c>
      <c r="F32" s="502">
        <f>'Statistics 2015-16'!F24</f>
        <v>2</v>
      </c>
      <c r="G32" s="518">
        <f>'Statistics 2015-16'!G24</f>
        <v>0</v>
      </c>
      <c r="H32" s="530">
        <f>'Statistics 2015-16'!H24</f>
        <v>2</v>
      </c>
      <c r="I32" s="502">
        <f>'Statistics 2015-16'!I24</f>
        <v>5</v>
      </c>
      <c r="J32" s="518">
        <f>'Statistics 2015-16'!J24</f>
        <v>2</v>
      </c>
      <c r="K32" s="530">
        <f>'Statistics 2015-16'!K24</f>
        <v>7</v>
      </c>
      <c r="L32" s="502">
        <f>'Statistics 2015-16'!L24</f>
        <v>8</v>
      </c>
      <c r="M32" s="518">
        <f>'Statistics 2015-16'!M24</f>
        <v>5</v>
      </c>
      <c r="N32" s="530">
        <f>'Statistics 2015-16'!N24</f>
        <v>13</v>
      </c>
      <c r="O32" s="502">
        <f>'Statistics 2015-16'!O24</f>
        <v>19</v>
      </c>
      <c r="P32" s="518">
        <f>'Statistics 2015-16'!P24</f>
        <v>8</v>
      </c>
      <c r="Q32" s="530">
        <f>'Statistics 2015-16'!Q24</f>
        <v>27</v>
      </c>
      <c r="R32" s="599"/>
      <c r="S32" s="482"/>
      <c r="T32" s="1120" t="s">
        <v>41</v>
      </c>
      <c r="U32" s="1121"/>
      <c r="V32" s="1122"/>
      <c r="W32" s="191">
        <f>I47</f>
        <v>12</v>
      </c>
      <c r="X32" s="192">
        <f>J47</f>
        <v>13</v>
      </c>
      <c r="Y32" s="923">
        <f t="shared" ref="Y32:Y33" si="8">SUM(W32:X32)</f>
        <v>25</v>
      </c>
      <c r="Z32" s="1180">
        <f>SUM(W32:X33)</f>
        <v>59</v>
      </c>
      <c r="AA32" s="482"/>
    </row>
    <row r="33" spans="2:27" ht="15" customHeight="1" thickBot="1" x14ac:dyDescent="0.25">
      <c r="B33" s="538">
        <f t="shared" ref="B33:B41" si="9">B32+31</f>
        <v>213</v>
      </c>
      <c r="C33" s="504">
        <f>'Statistics 2015-16'!C25</f>
        <v>6</v>
      </c>
      <c r="D33" s="520">
        <f>'Statistics 2015-16'!D25</f>
        <v>3</v>
      </c>
      <c r="E33" s="532">
        <f>'Statistics 2015-16'!E25</f>
        <v>9</v>
      </c>
      <c r="F33" s="504">
        <f>'Statistics 2015-16'!F25</f>
        <v>4</v>
      </c>
      <c r="G33" s="520">
        <f>'Statistics 2015-16'!G25</f>
        <v>0</v>
      </c>
      <c r="H33" s="532">
        <f>'Statistics 2015-16'!H25</f>
        <v>4</v>
      </c>
      <c r="I33" s="504">
        <f>'Statistics 2015-16'!I25</f>
        <v>6</v>
      </c>
      <c r="J33" s="520">
        <f>'Statistics 2015-16'!J25</f>
        <v>3</v>
      </c>
      <c r="K33" s="532">
        <f>'Statistics 2015-16'!K25</f>
        <v>9</v>
      </c>
      <c r="L33" s="504">
        <f>'Statistics 2015-16'!L25</f>
        <v>14</v>
      </c>
      <c r="M33" s="520">
        <f>'Statistics 2015-16'!M25</f>
        <v>5</v>
      </c>
      <c r="N33" s="532">
        <f>'Statistics 2015-16'!N25</f>
        <v>19</v>
      </c>
      <c r="O33" s="504">
        <f>'Statistics 2015-16'!O25</f>
        <v>30</v>
      </c>
      <c r="P33" s="520">
        <f>'Statistics 2015-16'!P25</f>
        <v>11</v>
      </c>
      <c r="Q33" s="532">
        <f>'Statistics 2015-16'!Q25</f>
        <v>41</v>
      </c>
      <c r="R33" s="600">
        <v>1</v>
      </c>
      <c r="S33" s="482"/>
      <c r="T33" s="1123" t="s">
        <v>68</v>
      </c>
      <c r="U33" s="1124"/>
      <c r="V33" s="1125"/>
      <c r="W33" s="193">
        <f>L47</f>
        <v>20</v>
      </c>
      <c r="X33" s="194">
        <f>M47</f>
        <v>14</v>
      </c>
      <c r="Y33" s="924">
        <f t="shared" si="8"/>
        <v>34</v>
      </c>
      <c r="Z33" s="1181"/>
      <c r="AA33" s="482"/>
    </row>
    <row r="34" spans="2:27" ht="15" customHeight="1" thickBot="1" x14ac:dyDescent="0.25">
      <c r="B34" s="538">
        <f t="shared" si="9"/>
        <v>244</v>
      </c>
      <c r="C34" s="502">
        <f>'Statistics 2015-16'!C26</f>
        <v>6</v>
      </c>
      <c r="D34" s="518">
        <f>'Statistics 2015-16'!D26</f>
        <v>3</v>
      </c>
      <c r="E34" s="530">
        <f>'Statistics 2015-16'!E26</f>
        <v>9</v>
      </c>
      <c r="F34" s="502">
        <f>'Statistics 2015-16'!F26</f>
        <v>5</v>
      </c>
      <c r="G34" s="518">
        <f>'Statistics 2015-16'!G26</f>
        <v>1</v>
      </c>
      <c r="H34" s="530">
        <f>'Statistics 2015-16'!H26</f>
        <v>6</v>
      </c>
      <c r="I34" s="502">
        <f>'Statistics 2015-16'!I26</f>
        <v>6</v>
      </c>
      <c r="J34" s="518">
        <f>'Statistics 2015-16'!J26</f>
        <v>4</v>
      </c>
      <c r="K34" s="530">
        <f>'Statistics 2015-16'!K26</f>
        <v>10</v>
      </c>
      <c r="L34" s="502">
        <f>'Statistics 2015-16'!L26</f>
        <v>16</v>
      </c>
      <c r="M34" s="518">
        <f>'Statistics 2015-16'!M26</f>
        <v>5</v>
      </c>
      <c r="N34" s="530">
        <f>'Statistics 2015-16'!N26</f>
        <v>21</v>
      </c>
      <c r="O34" s="502">
        <f>'Statistics 2015-16'!O26</f>
        <v>33</v>
      </c>
      <c r="P34" s="518">
        <f>'Statistics 2015-16'!P26</f>
        <v>13</v>
      </c>
      <c r="Q34" s="530">
        <f>'Statistics 2015-16'!Q26</f>
        <v>46</v>
      </c>
      <c r="R34" s="599"/>
      <c r="S34" s="482"/>
      <c r="T34" s="1127" t="s">
        <v>78</v>
      </c>
      <c r="U34" s="1128"/>
      <c r="V34" s="1129"/>
      <c r="W34" s="107">
        <f>SUM(W30:W33)</f>
        <v>55</v>
      </c>
      <c r="X34" s="103">
        <f>SUM(X30:X33)</f>
        <v>38</v>
      </c>
      <c r="Y34" s="1182">
        <f>SUM(Y30:Y33)</f>
        <v>93</v>
      </c>
      <c r="Z34" s="1183"/>
      <c r="AA34" s="482"/>
    </row>
    <row r="35" spans="2:27" ht="15" customHeight="1" x14ac:dyDescent="0.2">
      <c r="B35" s="538">
        <f>B34+30</f>
        <v>274</v>
      </c>
      <c r="C35" s="503">
        <f>'Statistics 2015-16'!C27</f>
        <v>8</v>
      </c>
      <c r="D35" s="519">
        <f>'Statistics 2015-16'!D27</f>
        <v>5</v>
      </c>
      <c r="E35" s="531">
        <f>'Statistics 2015-16'!E27</f>
        <v>13</v>
      </c>
      <c r="F35" s="503">
        <f>'Statistics 2015-16'!F27</f>
        <v>5</v>
      </c>
      <c r="G35" s="519">
        <f>'Statistics 2015-16'!G27</f>
        <v>1</v>
      </c>
      <c r="H35" s="531">
        <f>'Statistics 2015-16'!H27</f>
        <v>6</v>
      </c>
      <c r="I35" s="503">
        <f>'Statistics 2015-16'!I27</f>
        <v>7</v>
      </c>
      <c r="J35" s="519">
        <f>'Statistics 2015-16'!J27</f>
        <v>5</v>
      </c>
      <c r="K35" s="531">
        <f>'Statistics 2015-16'!K27</f>
        <v>12</v>
      </c>
      <c r="L35" s="503">
        <f>'Statistics 2015-16'!L27</f>
        <v>17</v>
      </c>
      <c r="M35" s="519">
        <f>'Statistics 2015-16'!M27</f>
        <v>5</v>
      </c>
      <c r="N35" s="531">
        <f>'Statistics 2015-16'!N27</f>
        <v>22</v>
      </c>
      <c r="O35" s="503">
        <f>'Statistics 2015-16'!O27</f>
        <v>37</v>
      </c>
      <c r="P35" s="519">
        <f>'Statistics 2015-16'!P27</f>
        <v>16</v>
      </c>
      <c r="Q35" s="531">
        <f>'Statistics 2015-16'!Q27</f>
        <v>53</v>
      </c>
      <c r="R35" s="601">
        <v>1</v>
      </c>
      <c r="S35" s="482"/>
      <c r="T35" s="482"/>
      <c r="U35" s="482"/>
      <c r="V35" s="24"/>
      <c r="W35" s="482"/>
      <c r="X35" s="482"/>
      <c r="Y35" s="482"/>
      <c r="Z35" s="482"/>
      <c r="AA35" s="482"/>
    </row>
    <row r="36" spans="2:27" ht="15" customHeight="1" x14ac:dyDescent="0.2">
      <c r="B36" s="540">
        <f t="shared" si="9"/>
        <v>305</v>
      </c>
      <c r="C36" s="504">
        <f>'Statistics 2015-16'!C28</f>
        <v>11</v>
      </c>
      <c r="D36" s="520">
        <f>'Statistics 2015-16'!D28</f>
        <v>5</v>
      </c>
      <c r="E36" s="532">
        <f>'Statistics 2015-16'!E28</f>
        <v>16</v>
      </c>
      <c r="F36" s="504">
        <f>'Statistics 2015-16'!F28</f>
        <v>7</v>
      </c>
      <c r="G36" s="520">
        <f>'Statistics 2015-16'!G28</f>
        <v>1</v>
      </c>
      <c r="H36" s="532">
        <f>'Statistics 2015-16'!H28</f>
        <v>8</v>
      </c>
      <c r="I36" s="504">
        <f>'Statistics 2015-16'!I28</f>
        <v>9</v>
      </c>
      <c r="J36" s="520">
        <f>'Statistics 2015-16'!J28</f>
        <v>6</v>
      </c>
      <c r="K36" s="532">
        <f>'Statistics 2015-16'!K28</f>
        <v>15</v>
      </c>
      <c r="L36" s="504">
        <f>'Statistics 2015-16'!L28</f>
        <v>17</v>
      </c>
      <c r="M36" s="520">
        <f>'Statistics 2015-16'!M28</f>
        <v>8</v>
      </c>
      <c r="N36" s="532">
        <f>'Statistics 2015-16'!N28</f>
        <v>25</v>
      </c>
      <c r="O36" s="504">
        <f>'Statistics 2015-16'!O28</f>
        <v>44</v>
      </c>
      <c r="P36" s="520">
        <f>'Statistics 2015-16'!P28</f>
        <v>20</v>
      </c>
      <c r="Q36" s="532">
        <f>'Statistics 2015-16'!Q28</f>
        <v>64</v>
      </c>
      <c r="R36" s="600">
        <v>2</v>
      </c>
      <c r="S36" s="482"/>
      <c r="T36" s="482"/>
      <c r="U36" s="482"/>
      <c r="V36" s="24"/>
      <c r="W36" s="482"/>
      <c r="X36" s="482"/>
      <c r="Y36" s="482"/>
      <c r="Z36" s="482"/>
      <c r="AA36" s="482"/>
    </row>
    <row r="37" spans="2:27" ht="15" customHeight="1" x14ac:dyDescent="0.2">
      <c r="B37" s="538">
        <f>B36+30</f>
        <v>335</v>
      </c>
      <c r="C37" s="502">
        <f>'Statistics 2015-16'!C29</f>
        <v>13</v>
      </c>
      <c r="D37" s="518">
        <f>'Statistics 2015-16'!D29</f>
        <v>6</v>
      </c>
      <c r="E37" s="530">
        <f>'Statistics 2015-16'!E29</f>
        <v>19</v>
      </c>
      <c r="F37" s="502">
        <f>'Statistics 2015-16'!F29</f>
        <v>7</v>
      </c>
      <c r="G37" s="518">
        <f>'Statistics 2015-16'!G29</f>
        <v>1</v>
      </c>
      <c r="H37" s="530">
        <f>'Statistics 2015-16'!H29</f>
        <v>8</v>
      </c>
      <c r="I37" s="502">
        <f>'Statistics 2015-16'!I29</f>
        <v>9</v>
      </c>
      <c r="J37" s="518">
        <f>'Statistics 2015-16'!J29</f>
        <v>7</v>
      </c>
      <c r="K37" s="530">
        <f>'Statistics 2015-16'!K29</f>
        <v>16</v>
      </c>
      <c r="L37" s="502">
        <f>'Statistics 2015-16'!L29</f>
        <v>19</v>
      </c>
      <c r="M37" s="518">
        <f>'Statistics 2015-16'!M29</f>
        <v>10</v>
      </c>
      <c r="N37" s="530">
        <f>'Statistics 2015-16'!N29</f>
        <v>29</v>
      </c>
      <c r="O37" s="502">
        <f>'Statistics 2015-16'!O29</f>
        <v>48</v>
      </c>
      <c r="P37" s="518">
        <f>'Statistics 2015-16'!P29</f>
        <v>24</v>
      </c>
      <c r="Q37" s="530">
        <f>'Statistics 2015-16'!Q29</f>
        <v>72</v>
      </c>
      <c r="R37" s="599"/>
      <c r="S37" s="482"/>
      <c r="T37" s="1090" t="s">
        <v>167</v>
      </c>
      <c r="U37" s="482"/>
      <c r="V37" s="24"/>
      <c r="W37" s="482"/>
      <c r="X37" s="482"/>
      <c r="Y37" s="482"/>
      <c r="Z37" s="482"/>
      <c r="AA37" s="482"/>
    </row>
    <row r="38" spans="2:27" s="10" customFormat="1" ht="15" customHeight="1" x14ac:dyDescent="0.2">
      <c r="B38" s="539">
        <f t="shared" si="9"/>
        <v>366</v>
      </c>
      <c r="C38" s="503">
        <f>'Statistics 2015-16'!C30</f>
        <v>13</v>
      </c>
      <c r="D38" s="519">
        <f>'Statistics 2015-16'!D30</f>
        <v>7</v>
      </c>
      <c r="E38" s="531">
        <f>'Statistics 2015-16'!E30</f>
        <v>20</v>
      </c>
      <c r="F38" s="503">
        <f>'Statistics 2015-16'!F30</f>
        <v>7</v>
      </c>
      <c r="G38" s="519">
        <f>'Statistics 2015-16'!G30</f>
        <v>1</v>
      </c>
      <c r="H38" s="531">
        <f>'Statistics 2015-16'!H30</f>
        <v>8</v>
      </c>
      <c r="I38" s="503">
        <f>'Statistics 2015-16'!I30</f>
        <v>9</v>
      </c>
      <c r="J38" s="519">
        <f>'Statistics 2015-16'!J30</f>
        <v>8</v>
      </c>
      <c r="K38" s="531">
        <f>'Statistics 2015-16'!K30</f>
        <v>17</v>
      </c>
      <c r="L38" s="503">
        <f>'Statistics 2015-16'!L30</f>
        <v>19</v>
      </c>
      <c r="M38" s="519">
        <f>'Statistics 2015-16'!M30</f>
        <v>12</v>
      </c>
      <c r="N38" s="531">
        <f>'Statistics 2015-16'!N30</f>
        <v>31</v>
      </c>
      <c r="O38" s="503">
        <f>'Statistics 2015-16'!O30</f>
        <v>48</v>
      </c>
      <c r="P38" s="519">
        <f>'Statistics 2015-16'!P30</f>
        <v>28</v>
      </c>
      <c r="Q38" s="531">
        <f>'Statistics 2015-16'!Q30</f>
        <v>76</v>
      </c>
      <c r="R38" s="601"/>
      <c r="S38" s="482"/>
      <c r="T38" s="482"/>
      <c r="U38" s="482"/>
      <c r="V38" s="24"/>
      <c r="W38" s="482"/>
      <c r="X38" s="482"/>
      <c r="Y38" s="482"/>
      <c r="Z38" s="482"/>
      <c r="AA38" s="482"/>
    </row>
    <row r="39" spans="2:27" ht="15" customHeight="1" x14ac:dyDescent="0.2">
      <c r="B39" s="538">
        <f t="shared" si="9"/>
        <v>397</v>
      </c>
      <c r="C39" s="502">
        <f>'Statistics 2015-16'!C31</f>
        <v>16</v>
      </c>
      <c r="D39" s="518">
        <f>'Statistics 2015-16'!D31</f>
        <v>7</v>
      </c>
      <c r="E39" s="530">
        <f>'Statistics 2015-16'!E31</f>
        <v>23</v>
      </c>
      <c r="F39" s="502">
        <f>'Statistics 2015-16'!F31</f>
        <v>7</v>
      </c>
      <c r="G39" s="518">
        <f>'Statistics 2015-16'!G31</f>
        <v>1</v>
      </c>
      <c r="H39" s="530">
        <f>'Statistics 2015-16'!H31</f>
        <v>8</v>
      </c>
      <c r="I39" s="502">
        <f>'Statistics 2015-16'!I31</f>
        <v>11</v>
      </c>
      <c r="J39" s="518">
        <f>'Statistics 2015-16'!J31</f>
        <v>10</v>
      </c>
      <c r="K39" s="530">
        <f>'Statistics 2015-16'!K31</f>
        <v>21</v>
      </c>
      <c r="L39" s="502">
        <f>'Statistics 2015-16'!L31</f>
        <v>19</v>
      </c>
      <c r="M39" s="518">
        <f>'Statistics 2015-16'!M31</f>
        <v>14</v>
      </c>
      <c r="N39" s="530">
        <f>'Statistics 2015-16'!N31</f>
        <v>33</v>
      </c>
      <c r="O39" s="502">
        <f>'Statistics 2015-16'!O31</f>
        <v>53</v>
      </c>
      <c r="P39" s="518">
        <f>'Statistics 2015-16'!P31</f>
        <v>32</v>
      </c>
      <c r="Q39" s="530">
        <f>'Statistics 2015-16'!Q31</f>
        <v>85</v>
      </c>
      <c r="R39" s="599">
        <v>1</v>
      </c>
      <c r="S39" s="482"/>
      <c r="T39" s="482"/>
      <c r="U39" s="482"/>
      <c r="V39" s="24"/>
      <c r="W39" s="482"/>
      <c r="X39" s="482"/>
      <c r="Y39" s="482"/>
      <c r="Z39" s="482"/>
      <c r="AA39" s="482"/>
    </row>
    <row r="40" spans="2:27" ht="15" customHeight="1" x14ac:dyDescent="0.2">
      <c r="B40" s="538">
        <f>B39+28+IF(MOD(R$2,4)=0,0,1)</f>
        <v>426</v>
      </c>
      <c r="C40" s="502">
        <f>'Statistics 2015-16'!C32</f>
        <v>16</v>
      </c>
      <c r="D40" s="518">
        <f>'Statistics 2015-16'!D32</f>
        <v>8</v>
      </c>
      <c r="E40" s="530">
        <f>'Statistics 2015-16'!E32</f>
        <v>24</v>
      </c>
      <c r="F40" s="502">
        <f>'Statistics 2015-16'!F32</f>
        <v>7</v>
      </c>
      <c r="G40" s="518">
        <f>'Statistics 2015-16'!G32</f>
        <v>2</v>
      </c>
      <c r="H40" s="530">
        <f>'Statistics 2015-16'!H32</f>
        <v>9</v>
      </c>
      <c r="I40" s="502">
        <f>'Statistics 2015-16'!I32</f>
        <v>12</v>
      </c>
      <c r="J40" s="518">
        <f>'Statistics 2015-16'!J32</f>
        <v>12</v>
      </c>
      <c r="K40" s="530">
        <f>'Statistics 2015-16'!K32</f>
        <v>24</v>
      </c>
      <c r="L40" s="502">
        <f>'Statistics 2015-16'!L32</f>
        <v>19</v>
      </c>
      <c r="M40" s="518">
        <f>'Statistics 2015-16'!M32</f>
        <v>14</v>
      </c>
      <c r="N40" s="530">
        <f>'Statistics 2015-16'!N32</f>
        <v>33</v>
      </c>
      <c r="O40" s="502">
        <f>'Statistics 2015-16'!O32</f>
        <v>54</v>
      </c>
      <c r="P40" s="518">
        <f>'Statistics 2015-16'!P32</f>
        <v>36</v>
      </c>
      <c r="Q40" s="530">
        <f>'Statistics 2015-16'!Q32</f>
        <v>90</v>
      </c>
      <c r="R40" s="599"/>
      <c r="S40" s="482"/>
      <c r="T40" s="482"/>
      <c r="U40" s="482"/>
      <c r="V40" s="24"/>
      <c r="W40" s="482"/>
      <c r="X40" s="482"/>
      <c r="Y40" s="482"/>
      <c r="Z40" s="482"/>
      <c r="AA40" s="482"/>
    </row>
    <row r="41" spans="2:27" ht="15" customHeight="1" thickBot="1" x14ac:dyDescent="0.25">
      <c r="B41" s="541">
        <f t="shared" si="9"/>
        <v>457</v>
      </c>
      <c r="C41" s="505">
        <f>'Statistics 2015-16'!C33</f>
        <v>16</v>
      </c>
      <c r="D41" s="521">
        <f>'Statistics 2015-16'!D33</f>
        <v>9</v>
      </c>
      <c r="E41" s="533">
        <f>'Statistics 2015-16'!E33</f>
        <v>25</v>
      </c>
      <c r="F41" s="505">
        <f>'Statistics 2015-16'!F33</f>
        <v>7</v>
      </c>
      <c r="G41" s="521">
        <f>'Statistics 2015-16'!G33</f>
        <v>2</v>
      </c>
      <c r="H41" s="533">
        <f>'Statistics 2015-16'!H33</f>
        <v>9</v>
      </c>
      <c r="I41" s="505">
        <f>'Statistics 2015-16'!I33</f>
        <v>12</v>
      </c>
      <c r="J41" s="521">
        <f>'Statistics 2015-16'!J33</f>
        <v>13</v>
      </c>
      <c r="K41" s="533">
        <f>'Statistics 2015-16'!K33</f>
        <v>25</v>
      </c>
      <c r="L41" s="505">
        <f>'Statistics 2015-16'!L33</f>
        <v>20</v>
      </c>
      <c r="M41" s="521">
        <f>'Statistics 2015-16'!M33</f>
        <v>14</v>
      </c>
      <c r="N41" s="533">
        <f>'Statistics 2015-16'!N33</f>
        <v>34</v>
      </c>
      <c r="O41" s="505">
        <f>'Statistics 2015-16'!O33</f>
        <v>55</v>
      </c>
      <c r="P41" s="521">
        <f>'Statistics 2015-16'!P33</f>
        <v>38</v>
      </c>
      <c r="Q41" s="533">
        <f>'Statistics 2015-16'!Q33</f>
        <v>93</v>
      </c>
      <c r="R41" s="866"/>
      <c r="S41" s="482"/>
      <c r="T41" s="482"/>
      <c r="U41" s="482"/>
      <c r="V41" s="24"/>
      <c r="W41" s="482"/>
      <c r="X41" s="482"/>
      <c r="Y41" s="482"/>
      <c r="Z41" s="482"/>
      <c r="AA41" s="482"/>
    </row>
    <row r="42" spans="2:27" s="10" customFormat="1" ht="15" customHeight="1" thickBot="1" x14ac:dyDescent="0.25">
      <c r="B42" s="310"/>
      <c r="C42" s="868"/>
      <c r="D42" s="889"/>
      <c r="E42" s="482"/>
      <c r="F42" s="868"/>
      <c r="G42" s="889"/>
      <c r="H42" s="482"/>
      <c r="I42" s="868"/>
      <c r="J42" s="889"/>
      <c r="K42" s="876"/>
      <c r="L42" s="868"/>
      <c r="M42" s="889"/>
      <c r="N42" s="876"/>
      <c r="O42" s="868"/>
      <c r="P42" s="889"/>
      <c r="Q42" s="482"/>
      <c r="R42" s="876"/>
      <c r="S42" s="482"/>
      <c r="T42" s="482"/>
      <c r="U42" s="482"/>
      <c r="V42" s="24"/>
      <c r="W42" s="482"/>
      <c r="X42" s="482"/>
      <c r="Y42" s="482"/>
      <c r="Z42" s="482"/>
      <c r="AA42" s="482"/>
    </row>
    <row r="43" spans="2:27" s="10" customFormat="1" ht="15" customHeight="1" x14ac:dyDescent="0.2">
      <c r="B43" s="608" t="s">
        <v>97</v>
      </c>
      <c r="C43" s="869">
        <f>C32</f>
        <v>4</v>
      </c>
      <c r="D43" s="909">
        <f>D32</f>
        <v>1</v>
      </c>
      <c r="E43" s="616">
        <f t="shared" ref="E43:Q43" si="10">E32</f>
        <v>5</v>
      </c>
      <c r="F43" s="869">
        <f t="shared" si="10"/>
        <v>2</v>
      </c>
      <c r="G43" s="909">
        <f t="shared" si="10"/>
        <v>0</v>
      </c>
      <c r="H43" s="620">
        <f t="shared" si="10"/>
        <v>2</v>
      </c>
      <c r="I43" s="869">
        <f t="shared" si="10"/>
        <v>5</v>
      </c>
      <c r="J43" s="909">
        <f t="shared" si="10"/>
        <v>2</v>
      </c>
      <c r="K43" s="885">
        <f t="shared" si="10"/>
        <v>7</v>
      </c>
      <c r="L43" s="869">
        <f t="shared" si="10"/>
        <v>8</v>
      </c>
      <c r="M43" s="909">
        <f t="shared" si="10"/>
        <v>5</v>
      </c>
      <c r="N43" s="912">
        <f t="shared" si="10"/>
        <v>13</v>
      </c>
      <c r="O43" s="869">
        <f t="shared" si="10"/>
        <v>19</v>
      </c>
      <c r="P43" s="909">
        <f t="shared" si="10"/>
        <v>8</v>
      </c>
      <c r="Q43" s="881">
        <f t="shared" si="10"/>
        <v>27</v>
      </c>
      <c r="R43" s="915">
        <f>SUM(R30:R32)</f>
        <v>0</v>
      </c>
      <c r="S43" s="482"/>
      <c r="T43" s="482"/>
      <c r="U43" s="482"/>
      <c r="V43" s="24"/>
      <c r="W43" s="482"/>
      <c r="X43" s="482"/>
      <c r="Y43" s="482"/>
      <c r="Z43" s="482"/>
      <c r="AA43" s="482"/>
    </row>
    <row r="44" spans="2:27" s="10" customFormat="1" ht="15" customHeight="1" x14ac:dyDescent="0.2">
      <c r="B44" s="609" t="s">
        <v>98</v>
      </c>
      <c r="C44" s="870">
        <f>C35-C32</f>
        <v>4</v>
      </c>
      <c r="D44" s="910">
        <f>D35-D32</f>
        <v>4</v>
      </c>
      <c r="E44" s="617">
        <f t="shared" ref="E44:Q44" si="11">E35-E32</f>
        <v>8</v>
      </c>
      <c r="F44" s="870">
        <f t="shared" si="11"/>
        <v>3</v>
      </c>
      <c r="G44" s="910">
        <f t="shared" si="11"/>
        <v>1</v>
      </c>
      <c r="H44" s="621">
        <f t="shared" si="11"/>
        <v>4</v>
      </c>
      <c r="I44" s="870">
        <f t="shared" si="11"/>
        <v>2</v>
      </c>
      <c r="J44" s="910">
        <f t="shared" si="11"/>
        <v>3</v>
      </c>
      <c r="K44" s="886">
        <f t="shared" si="11"/>
        <v>5</v>
      </c>
      <c r="L44" s="870">
        <f t="shared" si="11"/>
        <v>9</v>
      </c>
      <c r="M44" s="910">
        <f t="shared" si="11"/>
        <v>0</v>
      </c>
      <c r="N44" s="913">
        <f t="shared" si="11"/>
        <v>9</v>
      </c>
      <c r="O44" s="870">
        <f t="shared" si="11"/>
        <v>18</v>
      </c>
      <c r="P44" s="910">
        <f t="shared" si="11"/>
        <v>8</v>
      </c>
      <c r="Q44" s="882">
        <f t="shared" si="11"/>
        <v>26</v>
      </c>
      <c r="R44" s="916">
        <f>SUM(R33:R35)</f>
        <v>2</v>
      </c>
      <c r="S44" s="482"/>
      <c r="T44" s="482"/>
      <c r="U44" s="482"/>
      <c r="V44" s="24"/>
      <c r="W44" s="482"/>
      <c r="X44" s="482"/>
      <c r="Y44" s="482"/>
      <c r="Z44" s="482"/>
      <c r="AA44" s="482"/>
    </row>
    <row r="45" spans="2:27" s="10" customFormat="1" ht="15" customHeight="1" x14ac:dyDescent="0.2">
      <c r="B45" s="609" t="s">
        <v>99</v>
      </c>
      <c r="C45" s="870">
        <f>C38-C35</f>
        <v>5</v>
      </c>
      <c r="D45" s="910">
        <f>D38-D35</f>
        <v>2</v>
      </c>
      <c r="E45" s="617">
        <f t="shared" ref="E45:Q45" si="12">E38-E35</f>
        <v>7</v>
      </c>
      <c r="F45" s="870">
        <f t="shared" si="12"/>
        <v>2</v>
      </c>
      <c r="G45" s="910">
        <f t="shared" si="12"/>
        <v>0</v>
      </c>
      <c r="H45" s="621">
        <f t="shared" si="12"/>
        <v>2</v>
      </c>
      <c r="I45" s="870">
        <f t="shared" si="12"/>
        <v>2</v>
      </c>
      <c r="J45" s="910">
        <f t="shared" si="12"/>
        <v>3</v>
      </c>
      <c r="K45" s="886">
        <f t="shared" si="12"/>
        <v>5</v>
      </c>
      <c r="L45" s="870">
        <f t="shared" si="12"/>
        <v>2</v>
      </c>
      <c r="M45" s="910">
        <f t="shared" si="12"/>
        <v>7</v>
      </c>
      <c r="N45" s="913">
        <f t="shared" si="12"/>
        <v>9</v>
      </c>
      <c r="O45" s="870">
        <f t="shared" si="12"/>
        <v>11</v>
      </c>
      <c r="P45" s="910">
        <f t="shared" si="12"/>
        <v>12</v>
      </c>
      <c r="Q45" s="882">
        <f t="shared" si="12"/>
        <v>23</v>
      </c>
      <c r="R45" s="916">
        <f>SUM(R36:R38)</f>
        <v>2</v>
      </c>
      <c r="S45" s="482"/>
      <c r="T45" s="482"/>
      <c r="U45" s="482"/>
      <c r="V45" s="24"/>
      <c r="W45" s="482"/>
      <c r="X45" s="482"/>
      <c r="Y45" s="482"/>
      <c r="Z45" s="482"/>
      <c r="AA45" s="482"/>
    </row>
    <row r="46" spans="2:27" s="10" customFormat="1" ht="15" customHeight="1" thickBot="1" x14ac:dyDescent="0.25">
      <c r="B46" s="610" t="s">
        <v>100</v>
      </c>
      <c r="C46" s="870">
        <f>C41-C38</f>
        <v>3</v>
      </c>
      <c r="D46" s="910">
        <f>D41-D38</f>
        <v>2</v>
      </c>
      <c r="E46" s="617">
        <f t="shared" ref="E46:Q46" si="13">E41-E38</f>
        <v>5</v>
      </c>
      <c r="F46" s="870">
        <f t="shared" si="13"/>
        <v>0</v>
      </c>
      <c r="G46" s="910">
        <f t="shared" si="13"/>
        <v>1</v>
      </c>
      <c r="H46" s="621">
        <f t="shared" si="13"/>
        <v>1</v>
      </c>
      <c r="I46" s="870">
        <f t="shared" si="13"/>
        <v>3</v>
      </c>
      <c r="J46" s="910">
        <f t="shared" si="13"/>
        <v>5</v>
      </c>
      <c r="K46" s="886">
        <f t="shared" si="13"/>
        <v>8</v>
      </c>
      <c r="L46" s="870">
        <f t="shared" si="13"/>
        <v>1</v>
      </c>
      <c r="M46" s="910">
        <f t="shared" si="13"/>
        <v>2</v>
      </c>
      <c r="N46" s="913">
        <f t="shared" si="13"/>
        <v>3</v>
      </c>
      <c r="O46" s="870">
        <f t="shared" si="13"/>
        <v>7</v>
      </c>
      <c r="P46" s="910">
        <f t="shared" si="13"/>
        <v>10</v>
      </c>
      <c r="Q46" s="882">
        <f t="shared" si="13"/>
        <v>17</v>
      </c>
      <c r="R46" s="916">
        <f>SUM(R39:R41)</f>
        <v>1</v>
      </c>
      <c r="S46" s="482"/>
      <c r="T46" s="482"/>
      <c r="U46" s="482"/>
      <c r="V46" s="24"/>
      <c r="W46" s="482"/>
      <c r="X46" s="482"/>
      <c r="Y46" s="482"/>
      <c r="Z46" s="482"/>
      <c r="AA46" s="482"/>
    </row>
    <row r="47" spans="2:27" s="10" customFormat="1" ht="15" customHeight="1" thickBot="1" x14ac:dyDescent="0.25">
      <c r="B47" s="904" t="s">
        <v>96</v>
      </c>
      <c r="C47" s="872">
        <f>SUM(C43:C46)</f>
        <v>16</v>
      </c>
      <c r="D47" s="911">
        <f>SUM(D43:D46)</f>
        <v>9</v>
      </c>
      <c r="E47" s="619">
        <f t="shared" ref="E47:R47" si="14">SUM(E43:E46)</f>
        <v>25</v>
      </c>
      <c r="F47" s="872">
        <f t="shared" si="14"/>
        <v>7</v>
      </c>
      <c r="G47" s="911">
        <f t="shared" si="14"/>
        <v>2</v>
      </c>
      <c r="H47" s="623">
        <f t="shared" si="14"/>
        <v>9</v>
      </c>
      <c r="I47" s="872">
        <f t="shared" si="14"/>
        <v>12</v>
      </c>
      <c r="J47" s="911">
        <f t="shared" si="14"/>
        <v>13</v>
      </c>
      <c r="K47" s="888">
        <f t="shared" si="14"/>
        <v>25</v>
      </c>
      <c r="L47" s="872">
        <f t="shared" si="14"/>
        <v>20</v>
      </c>
      <c r="M47" s="911">
        <f t="shared" si="14"/>
        <v>14</v>
      </c>
      <c r="N47" s="914">
        <f t="shared" si="14"/>
        <v>34</v>
      </c>
      <c r="O47" s="872">
        <f t="shared" si="14"/>
        <v>55</v>
      </c>
      <c r="P47" s="911">
        <f t="shared" si="14"/>
        <v>38</v>
      </c>
      <c r="Q47" s="884">
        <f t="shared" si="14"/>
        <v>93</v>
      </c>
      <c r="R47" s="917">
        <f t="shared" si="14"/>
        <v>5</v>
      </c>
      <c r="S47" s="482"/>
      <c r="T47" s="482"/>
      <c r="U47" s="482"/>
      <c r="V47" s="24"/>
      <c r="W47" s="482"/>
      <c r="X47" s="482"/>
      <c r="Y47" s="482"/>
      <c r="Z47" s="482"/>
      <c r="AA47" s="482"/>
    </row>
    <row r="48" spans="2:27" ht="15" customHeight="1" x14ac:dyDescent="0.2">
      <c r="B48" s="38"/>
      <c r="C48" s="506"/>
      <c r="D48" s="522"/>
      <c r="E48" s="534"/>
      <c r="F48" s="506"/>
      <c r="G48" s="522"/>
      <c r="H48" s="534"/>
      <c r="I48" s="506"/>
      <c r="J48" s="522"/>
      <c r="K48" s="534"/>
      <c r="L48" s="506"/>
      <c r="M48" s="522"/>
      <c r="N48" s="534"/>
      <c r="O48" s="506"/>
      <c r="P48" s="528"/>
      <c r="Q48" s="535"/>
    </row>
    <row r="49" spans="2:27" ht="15" customHeight="1" x14ac:dyDescent="0.2">
      <c r="C49" s="506">
        <v>2</v>
      </c>
      <c r="D49" s="522" t="s">
        <v>86</v>
      </c>
      <c r="E49" s="534"/>
      <c r="F49" s="506"/>
      <c r="G49" s="522"/>
      <c r="H49" s="534"/>
      <c r="I49" s="506"/>
      <c r="J49" s="522"/>
      <c r="K49" s="534"/>
      <c r="L49" s="506"/>
      <c r="M49" s="522"/>
      <c r="N49" s="534"/>
      <c r="O49" s="506"/>
      <c r="P49" s="528"/>
      <c r="Q49" s="535"/>
    </row>
    <row r="50" spans="2:27" ht="15" customHeight="1" thickBot="1" x14ac:dyDescent="0.25">
      <c r="B50" s="38"/>
      <c r="C50" s="506"/>
      <c r="D50" s="522"/>
      <c r="E50" s="534"/>
      <c r="F50" s="506"/>
      <c r="G50" s="522"/>
      <c r="H50" s="534"/>
      <c r="I50" s="506"/>
      <c r="J50" s="522"/>
      <c r="K50" s="534"/>
      <c r="L50" s="506"/>
      <c r="M50" s="522"/>
      <c r="N50" s="534"/>
      <c r="O50" s="506"/>
      <c r="P50" s="528"/>
      <c r="Q50" s="535"/>
    </row>
    <row r="51" spans="2:27" ht="30" customHeight="1" thickBot="1" x14ac:dyDescent="0.25">
      <c r="B51" s="81" t="s">
        <v>76</v>
      </c>
      <c r="C51" s="1113" t="s">
        <v>73</v>
      </c>
      <c r="D51" s="1114"/>
      <c r="E51" s="1115"/>
      <c r="F51" s="1099" t="s">
        <v>75</v>
      </c>
      <c r="G51" s="1100"/>
      <c r="H51" s="1101"/>
      <c r="I51" s="1108" t="s">
        <v>41</v>
      </c>
      <c r="J51" s="1109"/>
      <c r="K51" s="1110"/>
      <c r="L51" s="1105" t="s">
        <v>68</v>
      </c>
      <c r="M51" s="1106"/>
      <c r="N51" s="1179"/>
      <c r="O51" s="1138" t="s">
        <v>76</v>
      </c>
      <c r="P51" s="1139"/>
      <c r="Q51" s="1140"/>
      <c r="R51" s="598" t="s">
        <v>91</v>
      </c>
      <c r="S51" s="24"/>
      <c r="T51" s="1138" t="s">
        <v>104</v>
      </c>
      <c r="U51" s="1139"/>
      <c r="V51" s="1139"/>
      <c r="W51" s="1139"/>
      <c r="X51" s="1139"/>
      <c r="Y51" s="1139"/>
      <c r="Z51" s="1140"/>
      <c r="AA51" s="482"/>
    </row>
    <row r="52" spans="2:27" ht="30" customHeight="1" thickBot="1" x14ac:dyDescent="0.25">
      <c r="B52" s="694" t="s">
        <v>163</v>
      </c>
      <c r="C52" s="184" t="s">
        <v>6</v>
      </c>
      <c r="D52" s="185" t="s">
        <v>4</v>
      </c>
      <c r="E52" s="67" t="s">
        <v>28</v>
      </c>
      <c r="F52" s="184" t="s">
        <v>6</v>
      </c>
      <c r="G52" s="185" t="s">
        <v>4</v>
      </c>
      <c r="H52" s="67" t="s">
        <v>28</v>
      </c>
      <c r="I52" s="184" t="s">
        <v>6</v>
      </c>
      <c r="J52" s="185" t="s">
        <v>4</v>
      </c>
      <c r="K52" s="67" t="s">
        <v>28</v>
      </c>
      <c r="L52" s="184" t="s">
        <v>6</v>
      </c>
      <c r="M52" s="185" t="s">
        <v>4</v>
      </c>
      <c r="N52" s="67" t="s">
        <v>28</v>
      </c>
      <c r="O52" s="186" t="s">
        <v>6</v>
      </c>
      <c r="P52" s="187" t="s">
        <v>4</v>
      </c>
      <c r="Q52" s="80" t="s">
        <v>28</v>
      </c>
      <c r="R52" s="694" t="s">
        <v>28</v>
      </c>
      <c r="S52" s="24"/>
      <c r="T52" s="1163" t="str">
        <f>B52</f>
        <v>F/Y  2014 ~ 2015</v>
      </c>
      <c r="U52" s="1164"/>
      <c r="V52" s="1165"/>
      <c r="W52" s="188" t="s">
        <v>6</v>
      </c>
      <c r="X52" s="185" t="s">
        <v>4</v>
      </c>
      <c r="Y52" s="1186" t="s">
        <v>28</v>
      </c>
      <c r="Z52" s="1187"/>
      <c r="AA52" s="482"/>
    </row>
    <row r="53" spans="2:27" ht="15" customHeight="1" x14ac:dyDescent="0.2">
      <c r="B53" s="537">
        <f>DATE($U$2,4,30)</f>
        <v>121</v>
      </c>
      <c r="C53" s="501">
        <f>'Statistics 2014-15'!C22</f>
        <v>0</v>
      </c>
      <c r="D53" s="517">
        <f>'Statistics 2014-15'!D22</f>
        <v>2</v>
      </c>
      <c r="E53" s="529">
        <f>'Statistics 2014-15'!E22</f>
        <v>2</v>
      </c>
      <c r="F53" s="512">
        <f>'Statistics 2014-15'!F22</f>
        <v>0</v>
      </c>
      <c r="G53" s="523">
        <f>'Statistics 2014-15'!G22</f>
        <v>0</v>
      </c>
      <c r="H53" s="529">
        <f>'Statistics 2014-15'!H22</f>
        <v>0</v>
      </c>
      <c r="I53" s="507">
        <f>'Statistics 2014-15'!I22</f>
        <v>0</v>
      </c>
      <c r="J53" s="517">
        <f>'Statistics 2014-15'!J22</f>
        <v>0</v>
      </c>
      <c r="K53" s="529">
        <f>'Statistics 2014-15'!K22</f>
        <v>0</v>
      </c>
      <c r="L53" s="512">
        <f>'Statistics 2014-15'!L22</f>
        <v>4</v>
      </c>
      <c r="M53" s="523">
        <f>'Statistics 2014-15'!M22</f>
        <v>1</v>
      </c>
      <c r="N53" s="529">
        <f>'Statistics 2014-15'!N22</f>
        <v>5</v>
      </c>
      <c r="O53" s="507">
        <f>'Statistics 2014-15'!O22</f>
        <v>4</v>
      </c>
      <c r="P53" s="517">
        <f>'Statistics 2014-15'!P22</f>
        <v>3</v>
      </c>
      <c r="Q53" s="529">
        <f>'Statistics 2014-15'!Q22</f>
        <v>7</v>
      </c>
      <c r="R53" s="865"/>
      <c r="T53" s="1156" t="s">
        <v>73</v>
      </c>
      <c r="U53" s="1157"/>
      <c r="V53" s="1158"/>
      <c r="W53" s="189">
        <f>C70</f>
        <v>8</v>
      </c>
      <c r="X53" s="190">
        <f>D70</f>
        <v>12</v>
      </c>
      <c r="Y53" s="921">
        <f>SUM(W53:X53)</f>
        <v>20</v>
      </c>
      <c r="Z53" s="1192">
        <f>SUM(W53:X54)</f>
        <v>36</v>
      </c>
    </row>
    <row r="54" spans="2:27" ht="15" customHeight="1" x14ac:dyDescent="0.2">
      <c r="B54" s="538">
        <f>B53+31</f>
        <v>152</v>
      </c>
      <c r="C54" s="502">
        <f>'Statistics 2014-15'!C23</f>
        <v>0</v>
      </c>
      <c r="D54" s="518">
        <f>'Statistics 2014-15'!D23</f>
        <v>2</v>
      </c>
      <c r="E54" s="530">
        <f>'Statistics 2014-15'!E23</f>
        <v>2</v>
      </c>
      <c r="F54" s="513">
        <f>'Statistics 2014-15'!F23</f>
        <v>0</v>
      </c>
      <c r="G54" s="524">
        <f>'Statistics 2014-15'!G23</f>
        <v>0</v>
      </c>
      <c r="H54" s="530">
        <f>'Statistics 2014-15'!H23</f>
        <v>0</v>
      </c>
      <c r="I54" s="508">
        <f>'Statistics 2014-15'!I23</f>
        <v>1</v>
      </c>
      <c r="J54" s="518">
        <f>'Statistics 2014-15'!J23</f>
        <v>0</v>
      </c>
      <c r="K54" s="530">
        <f>'Statistics 2014-15'!K23</f>
        <v>1</v>
      </c>
      <c r="L54" s="513">
        <f>'Statistics 2014-15'!L23</f>
        <v>8</v>
      </c>
      <c r="M54" s="524">
        <f>'Statistics 2014-15'!M23</f>
        <v>2</v>
      </c>
      <c r="N54" s="530">
        <f>'Statistics 2014-15'!N23</f>
        <v>10</v>
      </c>
      <c r="O54" s="508">
        <f>'Statistics 2014-15'!O23</f>
        <v>9</v>
      </c>
      <c r="P54" s="518">
        <f>'Statistics 2014-15'!P23</f>
        <v>4</v>
      </c>
      <c r="Q54" s="530">
        <f>'Statistics 2014-15'!Q23</f>
        <v>13</v>
      </c>
      <c r="R54" s="599"/>
      <c r="T54" s="1133" t="s">
        <v>75</v>
      </c>
      <c r="U54" s="1134"/>
      <c r="V54" s="1135"/>
      <c r="W54" s="919">
        <f>F70</f>
        <v>13</v>
      </c>
      <c r="X54" s="920">
        <f>G70</f>
        <v>3</v>
      </c>
      <c r="Y54" s="922">
        <f>SUM(W54:X54)</f>
        <v>16</v>
      </c>
      <c r="Z54" s="1193"/>
    </row>
    <row r="55" spans="2:27" ht="15" customHeight="1" x14ac:dyDescent="0.2">
      <c r="B55" s="539">
        <f>B54+30</f>
        <v>182</v>
      </c>
      <c r="C55" s="502">
        <f>'Statistics 2014-15'!C24</f>
        <v>0</v>
      </c>
      <c r="D55" s="518">
        <f>'Statistics 2014-15'!D24</f>
        <v>3</v>
      </c>
      <c r="E55" s="530">
        <f>'Statistics 2014-15'!E24</f>
        <v>3</v>
      </c>
      <c r="F55" s="513">
        <f>'Statistics 2014-15'!F24</f>
        <v>0</v>
      </c>
      <c r="G55" s="524">
        <f>'Statistics 2014-15'!G24</f>
        <v>0</v>
      </c>
      <c r="H55" s="530">
        <f>'Statistics 2014-15'!H24</f>
        <v>0</v>
      </c>
      <c r="I55" s="508">
        <f>'Statistics 2014-15'!I24</f>
        <v>1</v>
      </c>
      <c r="J55" s="518">
        <f>'Statistics 2014-15'!J24</f>
        <v>0</v>
      </c>
      <c r="K55" s="530">
        <f>'Statistics 2014-15'!K24</f>
        <v>1</v>
      </c>
      <c r="L55" s="513">
        <f>'Statistics 2014-15'!L24</f>
        <v>11</v>
      </c>
      <c r="M55" s="524">
        <f>'Statistics 2014-15'!M24</f>
        <v>2</v>
      </c>
      <c r="N55" s="530">
        <f>'Statistics 2014-15'!N24</f>
        <v>13</v>
      </c>
      <c r="O55" s="508">
        <f>'Statistics 2014-15'!O24</f>
        <v>12</v>
      </c>
      <c r="P55" s="518">
        <f>'Statistics 2014-15'!P24</f>
        <v>5</v>
      </c>
      <c r="Q55" s="530">
        <f>'Statistics 2014-15'!Q24</f>
        <v>17</v>
      </c>
      <c r="R55" s="599"/>
      <c r="T55" s="1120" t="s">
        <v>41</v>
      </c>
      <c r="U55" s="1121"/>
      <c r="V55" s="1122"/>
      <c r="W55" s="191">
        <f>I70</f>
        <v>7</v>
      </c>
      <c r="X55" s="192">
        <f>J70</f>
        <v>2</v>
      </c>
      <c r="Y55" s="923">
        <f t="shared" ref="Y55:Y56" si="15">SUM(W55:X55)</f>
        <v>9</v>
      </c>
      <c r="Z55" s="1190">
        <f>SUM(W55:X56)</f>
        <v>77</v>
      </c>
    </row>
    <row r="56" spans="2:27" ht="15" customHeight="1" thickBot="1" x14ac:dyDescent="0.25">
      <c r="B56" s="538">
        <f t="shared" ref="B56:B64" si="16">B55+31</f>
        <v>213</v>
      </c>
      <c r="C56" s="504">
        <f>'Statistics 2014-15'!C25</f>
        <v>0</v>
      </c>
      <c r="D56" s="520">
        <f>'Statistics 2014-15'!D25</f>
        <v>4</v>
      </c>
      <c r="E56" s="532">
        <f>'Statistics 2014-15'!E25</f>
        <v>4</v>
      </c>
      <c r="F56" s="514">
        <f>'Statistics 2014-15'!F25</f>
        <v>3</v>
      </c>
      <c r="G56" s="525">
        <f>'Statistics 2014-15'!G25</f>
        <v>1</v>
      </c>
      <c r="H56" s="532">
        <f>'Statistics 2014-15'!H25</f>
        <v>4</v>
      </c>
      <c r="I56" s="510">
        <f>'Statistics 2014-15'!I25</f>
        <v>2</v>
      </c>
      <c r="J56" s="520">
        <f>'Statistics 2014-15'!J25</f>
        <v>0</v>
      </c>
      <c r="K56" s="532">
        <f>'Statistics 2014-15'!K25</f>
        <v>2</v>
      </c>
      <c r="L56" s="514">
        <f>'Statistics 2014-15'!L25</f>
        <v>26</v>
      </c>
      <c r="M56" s="525">
        <f>'Statistics 2014-15'!M25</f>
        <v>2</v>
      </c>
      <c r="N56" s="532">
        <f>'Statistics 2014-15'!N25</f>
        <v>28</v>
      </c>
      <c r="O56" s="510">
        <f>'Statistics 2014-15'!O25</f>
        <v>31</v>
      </c>
      <c r="P56" s="520">
        <f>'Statistics 2014-15'!P25</f>
        <v>7</v>
      </c>
      <c r="Q56" s="532">
        <f>'Statistics 2014-15'!Q25</f>
        <v>38</v>
      </c>
      <c r="R56" s="600"/>
      <c r="T56" s="1123" t="s">
        <v>68</v>
      </c>
      <c r="U56" s="1124"/>
      <c r="V56" s="1125"/>
      <c r="W56" s="193">
        <f>L70</f>
        <v>63</v>
      </c>
      <c r="X56" s="194">
        <f>M70</f>
        <v>5</v>
      </c>
      <c r="Y56" s="924">
        <f t="shared" si="15"/>
        <v>68</v>
      </c>
      <c r="Z56" s="1191"/>
    </row>
    <row r="57" spans="2:27" ht="15" customHeight="1" thickBot="1" x14ac:dyDescent="0.25">
      <c r="B57" s="538">
        <f t="shared" si="16"/>
        <v>244</v>
      </c>
      <c r="C57" s="502">
        <f>'Statistics 2014-15'!C26</f>
        <v>0</v>
      </c>
      <c r="D57" s="518">
        <f>'Statistics 2014-15'!D26</f>
        <v>4</v>
      </c>
      <c r="E57" s="530">
        <f>'Statistics 2014-15'!E26</f>
        <v>4</v>
      </c>
      <c r="F57" s="513">
        <f>'Statistics 2014-15'!F26</f>
        <v>6</v>
      </c>
      <c r="G57" s="524">
        <f>'Statistics 2014-15'!G26</f>
        <v>1</v>
      </c>
      <c r="H57" s="530">
        <f>'Statistics 2014-15'!H26</f>
        <v>7</v>
      </c>
      <c r="I57" s="508">
        <f>'Statistics 2014-15'!I26</f>
        <v>2</v>
      </c>
      <c r="J57" s="518">
        <f>'Statistics 2014-15'!J26</f>
        <v>0</v>
      </c>
      <c r="K57" s="530">
        <f>'Statistics 2014-15'!K26</f>
        <v>2</v>
      </c>
      <c r="L57" s="513">
        <f>'Statistics 2014-15'!L26</f>
        <v>55</v>
      </c>
      <c r="M57" s="524">
        <f>'Statistics 2014-15'!M26</f>
        <v>2</v>
      </c>
      <c r="N57" s="530">
        <f>'Statistics 2014-15'!N26</f>
        <v>57</v>
      </c>
      <c r="O57" s="508">
        <f>'Statistics 2014-15'!O26</f>
        <v>63</v>
      </c>
      <c r="P57" s="518">
        <f>'Statistics 2014-15'!P26</f>
        <v>7</v>
      </c>
      <c r="Q57" s="530">
        <f>'Statistics 2014-15'!Q26</f>
        <v>70</v>
      </c>
      <c r="R57" s="599"/>
      <c r="T57" s="1150" t="s">
        <v>78</v>
      </c>
      <c r="U57" s="1151"/>
      <c r="V57" s="1152"/>
      <c r="W57" s="107">
        <f>SUM(W53:W56)</f>
        <v>91</v>
      </c>
      <c r="X57" s="103">
        <f>SUM(X53:X56)</f>
        <v>22</v>
      </c>
      <c r="Y57" s="1182">
        <f>SUM(Y53:Y56)</f>
        <v>113</v>
      </c>
      <c r="Z57" s="1183"/>
    </row>
    <row r="58" spans="2:27" ht="15" customHeight="1" x14ac:dyDescent="0.2">
      <c r="B58" s="538">
        <f>B57+30</f>
        <v>274</v>
      </c>
      <c r="C58" s="503">
        <f>'Statistics 2014-15'!C27</f>
        <v>3</v>
      </c>
      <c r="D58" s="519">
        <f>'Statistics 2014-15'!D27</f>
        <v>6</v>
      </c>
      <c r="E58" s="531">
        <f>'Statistics 2014-15'!E27</f>
        <v>9</v>
      </c>
      <c r="F58" s="515">
        <f>'Statistics 2014-15'!F27</f>
        <v>8</v>
      </c>
      <c r="G58" s="526">
        <f>'Statistics 2014-15'!G27</f>
        <v>1</v>
      </c>
      <c r="H58" s="531">
        <f>'Statistics 2014-15'!H27</f>
        <v>9</v>
      </c>
      <c r="I58" s="509">
        <f>'Statistics 2014-15'!I27</f>
        <v>2</v>
      </c>
      <c r="J58" s="519">
        <f>'Statistics 2014-15'!J27</f>
        <v>1</v>
      </c>
      <c r="K58" s="531">
        <f>'Statistics 2014-15'!K27</f>
        <v>3</v>
      </c>
      <c r="L58" s="515">
        <f>'Statistics 2014-15'!L27</f>
        <v>56</v>
      </c>
      <c r="M58" s="526">
        <f>'Statistics 2014-15'!M27</f>
        <v>2</v>
      </c>
      <c r="N58" s="531">
        <f>'Statistics 2014-15'!N27</f>
        <v>58</v>
      </c>
      <c r="O58" s="509">
        <f>'Statistics 2014-15'!O27</f>
        <v>69</v>
      </c>
      <c r="P58" s="519">
        <f>'Statistics 2014-15'!P27</f>
        <v>10</v>
      </c>
      <c r="Q58" s="531">
        <f>'Statistics 2014-15'!Q27</f>
        <v>79</v>
      </c>
      <c r="R58" s="601"/>
    </row>
    <row r="59" spans="2:27" ht="15" customHeight="1" x14ac:dyDescent="0.2">
      <c r="B59" s="540">
        <f t="shared" si="16"/>
        <v>305</v>
      </c>
      <c r="C59" s="504">
        <f>'Statistics 2014-15'!C28</f>
        <v>5</v>
      </c>
      <c r="D59" s="520">
        <f>'Statistics 2014-15'!D28</f>
        <v>6</v>
      </c>
      <c r="E59" s="532">
        <f>'Statistics 2014-15'!E28</f>
        <v>11</v>
      </c>
      <c r="F59" s="514">
        <f>'Statistics 2014-15'!F28</f>
        <v>8</v>
      </c>
      <c r="G59" s="525">
        <f>'Statistics 2014-15'!G28</f>
        <v>1</v>
      </c>
      <c r="H59" s="532">
        <f>'Statistics 2014-15'!H28</f>
        <v>9</v>
      </c>
      <c r="I59" s="510">
        <f>'Statistics 2014-15'!I28</f>
        <v>2</v>
      </c>
      <c r="J59" s="520">
        <f>'Statistics 2014-15'!J28</f>
        <v>1</v>
      </c>
      <c r="K59" s="532">
        <f>'Statistics 2014-15'!K28</f>
        <v>3</v>
      </c>
      <c r="L59" s="514">
        <f>'Statistics 2014-15'!L28</f>
        <v>59</v>
      </c>
      <c r="M59" s="525">
        <f>'Statistics 2014-15'!M28</f>
        <v>2</v>
      </c>
      <c r="N59" s="532">
        <f>'Statistics 2014-15'!N28</f>
        <v>61</v>
      </c>
      <c r="O59" s="510">
        <f>'Statistics 2014-15'!O28</f>
        <v>74</v>
      </c>
      <c r="P59" s="520">
        <f>'Statistics 2014-15'!P28</f>
        <v>10</v>
      </c>
      <c r="Q59" s="532">
        <f>'Statistics 2014-15'!Q28</f>
        <v>84</v>
      </c>
      <c r="R59" s="600"/>
    </row>
    <row r="60" spans="2:27" ht="15" customHeight="1" x14ac:dyDescent="0.2">
      <c r="B60" s="538">
        <f>B59+30</f>
        <v>335</v>
      </c>
      <c r="C60" s="502">
        <f>'Statistics 2014-15'!C29</f>
        <v>6</v>
      </c>
      <c r="D60" s="518">
        <f>'Statistics 2014-15'!D29</f>
        <v>11</v>
      </c>
      <c r="E60" s="530">
        <f>'Statistics 2014-15'!E29</f>
        <v>17</v>
      </c>
      <c r="F60" s="513">
        <f>'Statistics 2014-15'!F29</f>
        <v>8</v>
      </c>
      <c r="G60" s="524">
        <f>'Statistics 2014-15'!G29</f>
        <v>1</v>
      </c>
      <c r="H60" s="530">
        <f>'Statistics 2014-15'!H29</f>
        <v>9</v>
      </c>
      <c r="I60" s="508">
        <f>'Statistics 2014-15'!I29</f>
        <v>2</v>
      </c>
      <c r="J60" s="518">
        <f>'Statistics 2014-15'!J29</f>
        <v>1</v>
      </c>
      <c r="K60" s="530">
        <f>'Statistics 2014-15'!K29</f>
        <v>3</v>
      </c>
      <c r="L60" s="513">
        <f>'Statistics 2014-15'!L29</f>
        <v>59</v>
      </c>
      <c r="M60" s="524">
        <f>'Statistics 2014-15'!M29</f>
        <v>4</v>
      </c>
      <c r="N60" s="530">
        <f>'Statistics 2014-15'!N29</f>
        <v>63</v>
      </c>
      <c r="O60" s="508">
        <f>'Statistics 2014-15'!O29</f>
        <v>75</v>
      </c>
      <c r="P60" s="518">
        <f>'Statistics 2014-15'!P29</f>
        <v>17</v>
      </c>
      <c r="Q60" s="530">
        <f>'Statistics 2014-15'!Q29</f>
        <v>92</v>
      </c>
      <c r="R60" s="599"/>
    </row>
    <row r="61" spans="2:27" s="10" customFormat="1" ht="15" customHeight="1" x14ac:dyDescent="0.2">
      <c r="B61" s="539">
        <f t="shared" si="16"/>
        <v>366</v>
      </c>
      <c r="C61" s="503">
        <f>'Statistics 2014-15'!C30</f>
        <v>7</v>
      </c>
      <c r="D61" s="519">
        <f>'Statistics 2014-15'!D30</f>
        <v>11</v>
      </c>
      <c r="E61" s="531">
        <f>'Statistics 2014-15'!E30</f>
        <v>18</v>
      </c>
      <c r="F61" s="515">
        <f>'Statistics 2014-15'!F30</f>
        <v>8</v>
      </c>
      <c r="G61" s="526">
        <f>'Statistics 2014-15'!G30</f>
        <v>2</v>
      </c>
      <c r="H61" s="531">
        <f>'Statistics 2014-15'!H30</f>
        <v>10</v>
      </c>
      <c r="I61" s="509">
        <f>'Statistics 2014-15'!I30</f>
        <v>2</v>
      </c>
      <c r="J61" s="519">
        <f>'Statistics 2014-15'!J30</f>
        <v>1</v>
      </c>
      <c r="K61" s="531">
        <f>'Statistics 2014-15'!K30</f>
        <v>3</v>
      </c>
      <c r="L61" s="515">
        <f>'Statistics 2014-15'!L30</f>
        <v>59</v>
      </c>
      <c r="M61" s="526">
        <f>'Statistics 2014-15'!M30</f>
        <v>5</v>
      </c>
      <c r="N61" s="531">
        <f>'Statistics 2014-15'!N30</f>
        <v>64</v>
      </c>
      <c r="O61" s="509">
        <f>'Statistics 2014-15'!O30</f>
        <v>76</v>
      </c>
      <c r="P61" s="519">
        <f>'Statistics 2014-15'!P30</f>
        <v>19</v>
      </c>
      <c r="Q61" s="531">
        <f>'Statistics 2014-15'!Q30</f>
        <v>95</v>
      </c>
      <c r="R61" s="601">
        <v>1</v>
      </c>
    </row>
    <row r="62" spans="2:27" ht="15" customHeight="1" x14ac:dyDescent="0.2">
      <c r="B62" s="538">
        <f t="shared" si="16"/>
        <v>397</v>
      </c>
      <c r="C62" s="502">
        <f>'Statistics 2014-15'!C31</f>
        <v>8</v>
      </c>
      <c r="D62" s="518">
        <f>'Statistics 2014-15'!D31</f>
        <v>12</v>
      </c>
      <c r="E62" s="530">
        <f>'Statistics 2014-15'!E31</f>
        <v>20</v>
      </c>
      <c r="F62" s="513">
        <f>'Statistics 2014-15'!F31</f>
        <v>9</v>
      </c>
      <c r="G62" s="524">
        <f>'Statistics 2014-15'!G31</f>
        <v>2</v>
      </c>
      <c r="H62" s="530">
        <f>'Statistics 2014-15'!H31</f>
        <v>11</v>
      </c>
      <c r="I62" s="508">
        <f>'Statistics 2014-15'!I31</f>
        <v>2</v>
      </c>
      <c r="J62" s="518">
        <f>'Statistics 2014-15'!J31</f>
        <v>2</v>
      </c>
      <c r="K62" s="530">
        <f>'Statistics 2014-15'!K31</f>
        <v>4</v>
      </c>
      <c r="L62" s="513">
        <f>'Statistics 2014-15'!L31</f>
        <v>59</v>
      </c>
      <c r="M62" s="524">
        <f>'Statistics 2014-15'!M31</f>
        <v>5</v>
      </c>
      <c r="N62" s="530">
        <f>'Statistics 2014-15'!N31</f>
        <v>64</v>
      </c>
      <c r="O62" s="508">
        <f>'Statistics 2014-15'!O31</f>
        <v>78</v>
      </c>
      <c r="P62" s="518">
        <f>'Statistics 2014-15'!P31</f>
        <v>21</v>
      </c>
      <c r="Q62" s="530">
        <f>'Statistics 2014-15'!Q31</f>
        <v>99</v>
      </c>
      <c r="R62" s="599"/>
    </row>
    <row r="63" spans="2:27" ht="15" customHeight="1" x14ac:dyDescent="0.2">
      <c r="B63" s="538">
        <f>B62+28+IF(MOD(R$2,4)=0,0,1)</f>
        <v>426</v>
      </c>
      <c r="C63" s="502">
        <f>'Statistics 2014-15'!C32</f>
        <v>8</v>
      </c>
      <c r="D63" s="518">
        <f>'Statistics 2014-15'!D32</f>
        <v>12</v>
      </c>
      <c r="E63" s="530">
        <f>'Statistics 2014-15'!E32</f>
        <v>20</v>
      </c>
      <c r="F63" s="513">
        <f>'Statistics 2014-15'!F32</f>
        <v>11</v>
      </c>
      <c r="G63" s="524">
        <f>'Statistics 2014-15'!G32</f>
        <v>2</v>
      </c>
      <c r="H63" s="530">
        <f>'Statistics 2014-15'!H32</f>
        <v>13</v>
      </c>
      <c r="I63" s="508">
        <f>'Statistics 2014-15'!I32</f>
        <v>4</v>
      </c>
      <c r="J63" s="518">
        <f>'Statistics 2014-15'!J32</f>
        <v>2</v>
      </c>
      <c r="K63" s="530">
        <f>'Statistics 2014-15'!K32</f>
        <v>6</v>
      </c>
      <c r="L63" s="513">
        <f>'Statistics 2014-15'!L32</f>
        <v>61</v>
      </c>
      <c r="M63" s="524">
        <f>'Statistics 2014-15'!M32</f>
        <v>5</v>
      </c>
      <c r="N63" s="530">
        <f>'Statistics 2014-15'!N32</f>
        <v>66</v>
      </c>
      <c r="O63" s="508">
        <f>'Statistics 2014-15'!O32</f>
        <v>84</v>
      </c>
      <c r="P63" s="518">
        <f>'Statistics 2014-15'!P32</f>
        <v>21</v>
      </c>
      <c r="Q63" s="530">
        <f>'Statistics 2014-15'!Q32</f>
        <v>105</v>
      </c>
      <c r="R63" s="599"/>
    </row>
    <row r="64" spans="2:27" ht="15" customHeight="1" thickBot="1" x14ac:dyDescent="0.25">
      <c r="B64" s="541">
        <f t="shared" si="16"/>
        <v>457</v>
      </c>
      <c r="C64" s="505">
        <f>'Statistics 2014-15'!C33</f>
        <v>8</v>
      </c>
      <c r="D64" s="521">
        <f>'Statistics 2014-15'!D33</f>
        <v>12</v>
      </c>
      <c r="E64" s="533">
        <f>'Statistics 2014-15'!E33</f>
        <v>20</v>
      </c>
      <c r="F64" s="516">
        <f>'Statistics 2014-15'!F33</f>
        <v>13</v>
      </c>
      <c r="G64" s="527">
        <f>'Statistics 2014-15'!G33</f>
        <v>3</v>
      </c>
      <c r="H64" s="533">
        <f>'Statistics 2014-15'!H33</f>
        <v>16</v>
      </c>
      <c r="I64" s="511">
        <f>'Statistics 2014-15'!I33</f>
        <v>7</v>
      </c>
      <c r="J64" s="521">
        <f>'Statistics 2014-15'!J33</f>
        <v>2</v>
      </c>
      <c r="K64" s="533">
        <f>'Statistics 2014-15'!K33</f>
        <v>9</v>
      </c>
      <c r="L64" s="516">
        <f>'Statistics 2014-15'!L33</f>
        <v>63</v>
      </c>
      <c r="M64" s="527">
        <f>'Statistics 2014-15'!M33</f>
        <v>5</v>
      </c>
      <c r="N64" s="533">
        <f>'Statistics 2014-15'!N33</f>
        <v>68</v>
      </c>
      <c r="O64" s="511">
        <f>'Statistics 2014-15'!O33</f>
        <v>91</v>
      </c>
      <c r="P64" s="521">
        <f>'Statistics 2014-15'!P33</f>
        <v>22</v>
      </c>
      <c r="Q64" s="533">
        <f>'Statistics 2014-15'!Q33</f>
        <v>113</v>
      </c>
      <c r="R64" s="866"/>
    </row>
    <row r="65" spans="2:27" s="10" customFormat="1" ht="15" customHeight="1" thickBot="1" x14ac:dyDescent="0.25">
      <c r="B65" s="906"/>
      <c r="C65" s="868"/>
      <c r="D65" s="889"/>
      <c r="E65" s="876"/>
      <c r="F65" s="868"/>
      <c r="G65" s="889"/>
      <c r="H65" s="876"/>
      <c r="I65" s="868"/>
      <c r="J65" s="889"/>
      <c r="K65" s="876"/>
      <c r="L65" s="868"/>
      <c r="M65" s="889"/>
      <c r="N65" s="876"/>
      <c r="O65" s="868"/>
      <c r="P65" s="889"/>
      <c r="Q65" s="876"/>
      <c r="R65" s="1047"/>
    </row>
    <row r="66" spans="2:27" s="10" customFormat="1" ht="15" customHeight="1" x14ac:dyDescent="0.2">
      <c r="B66" s="608" t="s">
        <v>97</v>
      </c>
      <c r="C66" s="869">
        <f>C55</f>
        <v>0</v>
      </c>
      <c r="D66" s="909">
        <f>D55</f>
        <v>3</v>
      </c>
      <c r="E66" s="616">
        <f t="shared" ref="E66:Q66" si="17">E55</f>
        <v>3</v>
      </c>
      <c r="F66" s="869">
        <f t="shared" si="17"/>
        <v>0</v>
      </c>
      <c r="G66" s="909">
        <f t="shared" si="17"/>
        <v>0</v>
      </c>
      <c r="H66" s="620">
        <f t="shared" si="17"/>
        <v>0</v>
      </c>
      <c r="I66" s="869">
        <f t="shared" si="17"/>
        <v>1</v>
      </c>
      <c r="J66" s="909">
        <f t="shared" si="17"/>
        <v>0</v>
      </c>
      <c r="K66" s="885">
        <f t="shared" si="17"/>
        <v>1</v>
      </c>
      <c r="L66" s="869">
        <f t="shared" si="17"/>
        <v>11</v>
      </c>
      <c r="M66" s="909">
        <f t="shared" si="17"/>
        <v>2</v>
      </c>
      <c r="N66" s="912">
        <f t="shared" si="17"/>
        <v>13</v>
      </c>
      <c r="O66" s="869">
        <f t="shared" si="17"/>
        <v>12</v>
      </c>
      <c r="P66" s="909">
        <f t="shared" si="17"/>
        <v>5</v>
      </c>
      <c r="Q66" s="881">
        <f t="shared" si="17"/>
        <v>17</v>
      </c>
      <c r="R66" s="915">
        <f>SUM(R53:R55)</f>
        <v>0</v>
      </c>
    </row>
    <row r="67" spans="2:27" s="10" customFormat="1" ht="15" customHeight="1" x14ac:dyDescent="0.2">
      <c r="B67" s="609" t="s">
        <v>98</v>
      </c>
      <c r="C67" s="870">
        <f>C58-C55</f>
        <v>3</v>
      </c>
      <c r="D67" s="910">
        <f>D58-D55</f>
        <v>3</v>
      </c>
      <c r="E67" s="617">
        <f t="shared" ref="E67:Q67" si="18">E58-E55</f>
        <v>6</v>
      </c>
      <c r="F67" s="870">
        <f t="shared" si="18"/>
        <v>8</v>
      </c>
      <c r="G67" s="910">
        <f t="shared" si="18"/>
        <v>1</v>
      </c>
      <c r="H67" s="621">
        <f t="shared" si="18"/>
        <v>9</v>
      </c>
      <c r="I67" s="870">
        <f t="shared" si="18"/>
        <v>1</v>
      </c>
      <c r="J67" s="910">
        <f t="shared" si="18"/>
        <v>1</v>
      </c>
      <c r="K67" s="886">
        <f t="shared" si="18"/>
        <v>2</v>
      </c>
      <c r="L67" s="870">
        <f t="shared" si="18"/>
        <v>45</v>
      </c>
      <c r="M67" s="910">
        <f t="shared" si="18"/>
        <v>0</v>
      </c>
      <c r="N67" s="913">
        <f t="shared" si="18"/>
        <v>45</v>
      </c>
      <c r="O67" s="870">
        <f t="shared" si="18"/>
        <v>57</v>
      </c>
      <c r="P67" s="910">
        <f t="shared" si="18"/>
        <v>5</v>
      </c>
      <c r="Q67" s="882">
        <f t="shared" si="18"/>
        <v>62</v>
      </c>
      <c r="R67" s="916">
        <f>SUM(R56:R58)</f>
        <v>0</v>
      </c>
    </row>
    <row r="68" spans="2:27" s="10" customFormat="1" ht="15" customHeight="1" x14ac:dyDescent="0.2">
      <c r="B68" s="609" t="s">
        <v>99</v>
      </c>
      <c r="C68" s="870">
        <f>C61-C58</f>
        <v>4</v>
      </c>
      <c r="D68" s="910">
        <f>D61-D58</f>
        <v>5</v>
      </c>
      <c r="E68" s="617">
        <f t="shared" ref="E68:Q68" si="19">E61-E58</f>
        <v>9</v>
      </c>
      <c r="F68" s="870">
        <f t="shared" si="19"/>
        <v>0</v>
      </c>
      <c r="G68" s="910">
        <f t="shared" si="19"/>
        <v>1</v>
      </c>
      <c r="H68" s="621">
        <f t="shared" si="19"/>
        <v>1</v>
      </c>
      <c r="I68" s="870">
        <f t="shared" si="19"/>
        <v>0</v>
      </c>
      <c r="J68" s="910">
        <f t="shared" si="19"/>
        <v>0</v>
      </c>
      <c r="K68" s="886">
        <f t="shared" si="19"/>
        <v>0</v>
      </c>
      <c r="L68" s="870">
        <f t="shared" si="19"/>
        <v>3</v>
      </c>
      <c r="M68" s="910">
        <f t="shared" si="19"/>
        <v>3</v>
      </c>
      <c r="N68" s="913">
        <f t="shared" si="19"/>
        <v>6</v>
      </c>
      <c r="O68" s="870">
        <f t="shared" si="19"/>
        <v>7</v>
      </c>
      <c r="P68" s="910">
        <f t="shared" si="19"/>
        <v>9</v>
      </c>
      <c r="Q68" s="882">
        <f t="shared" si="19"/>
        <v>16</v>
      </c>
      <c r="R68" s="916">
        <f>SUM(R59:R61)</f>
        <v>1</v>
      </c>
    </row>
    <row r="69" spans="2:27" s="10" customFormat="1" ht="15" customHeight="1" thickBot="1" x14ac:dyDescent="0.25">
      <c r="B69" s="610" t="s">
        <v>100</v>
      </c>
      <c r="C69" s="870">
        <f>C64-C61</f>
        <v>1</v>
      </c>
      <c r="D69" s="910">
        <f>D64-D61</f>
        <v>1</v>
      </c>
      <c r="E69" s="617">
        <f t="shared" ref="E69:Q69" si="20">E64-E61</f>
        <v>2</v>
      </c>
      <c r="F69" s="870">
        <f t="shared" si="20"/>
        <v>5</v>
      </c>
      <c r="G69" s="910">
        <f t="shared" si="20"/>
        <v>1</v>
      </c>
      <c r="H69" s="621">
        <f t="shared" si="20"/>
        <v>6</v>
      </c>
      <c r="I69" s="870">
        <f t="shared" si="20"/>
        <v>5</v>
      </c>
      <c r="J69" s="910">
        <f t="shared" si="20"/>
        <v>1</v>
      </c>
      <c r="K69" s="886">
        <f t="shared" si="20"/>
        <v>6</v>
      </c>
      <c r="L69" s="870">
        <f t="shared" si="20"/>
        <v>4</v>
      </c>
      <c r="M69" s="910">
        <f t="shared" si="20"/>
        <v>0</v>
      </c>
      <c r="N69" s="913">
        <f t="shared" si="20"/>
        <v>4</v>
      </c>
      <c r="O69" s="870">
        <f t="shared" si="20"/>
        <v>15</v>
      </c>
      <c r="P69" s="910">
        <f t="shared" si="20"/>
        <v>3</v>
      </c>
      <c r="Q69" s="882">
        <f t="shared" si="20"/>
        <v>18</v>
      </c>
      <c r="R69" s="916">
        <f>SUM(R62:R64)</f>
        <v>0</v>
      </c>
    </row>
    <row r="70" spans="2:27" s="10" customFormat="1" ht="15" customHeight="1" thickBot="1" x14ac:dyDescent="0.25">
      <c r="B70" s="904" t="s">
        <v>96</v>
      </c>
      <c r="C70" s="872">
        <f>SUM(C66:C69)</f>
        <v>8</v>
      </c>
      <c r="D70" s="911">
        <f>SUM(D66:D69)</f>
        <v>12</v>
      </c>
      <c r="E70" s="619">
        <f t="shared" ref="E70:R70" si="21">SUM(E66:E69)</f>
        <v>20</v>
      </c>
      <c r="F70" s="872">
        <f t="shared" si="21"/>
        <v>13</v>
      </c>
      <c r="G70" s="911">
        <f t="shared" si="21"/>
        <v>3</v>
      </c>
      <c r="H70" s="623">
        <f t="shared" si="21"/>
        <v>16</v>
      </c>
      <c r="I70" s="872">
        <f t="shared" si="21"/>
        <v>7</v>
      </c>
      <c r="J70" s="911">
        <f t="shared" si="21"/>
        <v>2</v>
      </c>
      <c r="K70" s="888">
        <f t="shared" si="21"/>
        <v>9</v>
      </c>
      <c r="L70" s="872">
        <f t="shared" si="21"/>
        <v>63</v>
      </c>
      <c r="M70" s="911">
        <f t="shared" si="21"/>
        <v>5</v>
      </c>
      <c r="N70" s="914">
        <f t="shared" si="21"/>
        <v>68</v>
      </c>
      <c r="O70" s="872">
        <f t="shared" si="21"/>
        <v>91</v>
      </c>
      <c r="P70" s="911">
        <f t="shared" si="21"/>
        <v>22</v>
      </c>
      <c r="Q70" s="884">
        <f t="shared" si="21"/>
        <v>113</v>
      </c>
      <c r="R70" s="917">
        <f t="shared" si="21"/>
        <v>1</v>
      </c>
    </row>
    <row r="71" spans="2:27" ht="15" customHeight="1" x14ac:dyDescent="0.2">
      <c r="B71" s="38"/>
      <c r="C71" s="506"/>
      <c r="D71" s="522"/>
      <c r="E71" s="534"/>
      <c r="F71" s="506"/>
      <c r="G71" s="522"/>
      <c r="H71" s="534"/>
      <c r="I71" s="506"/>
      <c r="J71" s="522"/>
      <c r="K71" s="534"/>
      <c r="L71" s="506"/>
      <c r="M71" s="522"/>
      <c r="N71" s="534"/>
      <c r="O71" s="506"/>
      <c r="P71" s="528"/>
      <c r="Q71" s="535"/>
    </row>
    <row r="72" spans="2:27" ht="15" customHeight="1" x14ac:dyDescent="0.2">
      <c r="C72" s="506">
        <f>C49+1</f>
        <v>3</v>
      </c>
      <c r="D72" s="522" t="s">
        <v>87</v>
      </c>
      <c r="E72" s="534"/>
      <c r="F72" s="506"/>
      <c r="G72" s="522"/>
      <c r="H72" s="534"/>
      <c r="I72" s="506"/>
      <c r="J72" s="522"/>
      <c r="K72" s="534"/>
      <c r="L72" s="506"/>
      <c r="M72" s="522"/>
      <c r="N72" s="534"/>
      <c r="O72" s="506"/>
      <c r="P72" s="528"/>
      <c r="Q72" s="535"/>
    </row>
    <row r="73" spans="2:27" ht="15" customHeight="1" thickBot="1" x14ac:dyDescent="0.25">
      <c r="B73" s="38"/>
      <c r="C73" s="506"/>
      <c r="D73" s="522"/>
      <c r="E73" s="534"/>
      <c r="F73" s="506"/>
      <c r="G73" s="522"/>
      <c r="H73" s="534"/>
      <c r="I73" s="506"/>
      <c r="J73" s="522"/>
      <c r="K73" s="534"/>
      <c r="L73" s="506"/>
      <c r="M73" s="522"/>
      <c r="N73" s="534"/>
      <c r="O73" s="506"/>
      <c r="P73" s="528"/>
      <c r="Q73" s="535"/>
    </row>
    <row r="74" spans="2:27" ht="30" customHeight="1" thickBot="1" x14ac:dyDescent="0.25">
      <c r="B74" s="81" t="s">
        <v>76</v>
      </c>
      <c r="C74" s="1113" t="s">
        <v>73</v>
      </c>
      <c r="D74" s="1114"/>
      <c r="E74" s="1115"/>
      <c r="F74" s="1099" t="s">
        <v>75</v>
      </c>
      <c r="G74" s="1100"/>
      <c r="H74" s="1101"/>
      <c r="I74" s="1108" t="s">
        <v>41</v>
      </c>
      <c r="J74" s="1109"/>
      <c r="K74" s="1110"/>
      <c r="L74" s="1105" t="s">
        <v>68</v>
      </c>
      <c r="M74" s="1106"/>
      <c r="N74" s="1179"/>
      <c r="O74" s="1138" t="s">
        <v>76</v>
      </c>
      <c r="P74" s="1139"/>
      <c r="Q74" s="1140"/>
      <c r="R74" s="598" t="s">
        <v>91</v>
      </c>
      <c r="S74" s="24"/>
      <c r="T74" s="1138" t="s">
        <v>104</v>
      </c>
      <c r="U74" s="1139"/>
      <c r="V74" s="1139"/>
      <c r="W74" s="1139"/>
      <c r="X74" s="1139"/>
      <c r="Y74" s="1139"/>
      <c r="Z74" s="1140"/>
      <c r="AA74" s="482"/>
    </row>
    <row r="75" spans="2:27" ht="30" customHeight="1" thickBot="1" x14ac:dyDescent="0.25">
      <c r="B75" s="694" t="s">
        <v>162</v>
      </c>
      <c r="C75" s="184" t="s">
        <v>6</v>
      </c>
      <c r="D75" s="185" t="s">
        <v>4</v>
      </c>
      <c r="E75" s="67" t="s">
        <v>28</v>
      </c>
      <c r="F75" s="184" t="s">
        <v>6</v>
      </c>
      <c r="G75" s="185" t="s">
        <v>4</v>
      </c>
      <c r="H75" s="67" t="s">
        <v>28</v>
      </c>
      <c r="I75" s="184" t="s">
        <v>6</v>
      </c>
      <c r="J75" s="185" t="s">
        <v>4</v>
      </c>
      <c r="K75" s="67" t="s">
        <v>28</v>
      </c>
      <c r="L75" s="184" t="s">
        <v>6</v>
      </c>
      <c r="M75" s="185" t="s">
        <v>4</v>
      </c>
      <c r="N75" s="67" t="s">
        <v>28</v>
      </c>
      <c r="O75" s="186" t="s">
        <v>6</v>
      </c>
      <c r="P75" s="187" t="s">
        <v>4</v>
      </c>
      <c r="Q75" s="80" t="s">
        <v>28</v>
      </c>
      <c r="R75" s="694" t="s">
        <v>28</v>
      </c>
      <c r="S75" s="24"/>
      <c r="T75" s="1163" t="str">
        <f>B75</f>
        <v>F/Y  2013 ~ 2014</v>
      </c>
      <c r="U75" s="1164"/>
      <c r="V75" s="1165"/>
      <c r="W75" s="188" t="s">
        <v>6</v>
      </c>
      <c r="X75" s="185" t="s">
        <v>4</v>
      </c>
      <c r="Y75" s="1186" t="s">
        <v>28</v>
      </c>
      <c r="Z75" s="1187"/>
      <c r="AA75" s="482"/>
    </row>
    <row r="76" spans="2:27" ht="15" customHeight="1" x14ac:dyDescent="0.2">
      <c r="B76" s="537">
        <f>DATE($U$2,4,30)</f>
        <v>121</v>
      </c>
      <c r="C76" s="501">
        <f>'Statistics 2013-14'!C22</f>
        <v>0</v>
      </c>
      <c r="D76" s="855">
        <f>'Statistics 2013-14'!D22</f>
        <v>3</v>
      </c>
      <c r="E76" s="858">
        <f>'Statistics 2013-14'!E22</f>
        <v>3</v>
      </c>
      <c r="F76" s="507">
        <f>'Statistics 2013-14'!F22</f>
        <v>0</v>
      </c>
      <c r="G76" s="855">
        <f>'Statistics 2013-14'!G22</f>
        <v>0</v>
      </c>
      <c r="H76" s="858">
        <f>'Statistics 2013-14'!H22</f>
        <v>0</v>
      </c>
      <c r="I76" s="507">
        <f>'Statistics 2013-14'!I22</f>
        <v>0</v>
      </c>
      <c r="J76" s="855">
        <f>'Statistics 2013-14'!J22</f>
        <v>0</v>
      </c>
      <c r="K76" s="858">
        <f>'Statistics 2013-14'!K22</f>
        <v>0</v>
      </c>
      <c r="L76" s="507">
        <f>'Statistics 2013-14'!L22</f>
        <v>0</v>
      </c>
      <c r="M76" s="855">
        <f>'Statistics 2013-14'!M22</f>
        <v>1</v>
      </c>
      <c r="N76" s="858">
        <f>'Statistics 2013-14'!N22</f>
        <v>1</v>
      </c>
      <c r="O76" s="507">
        <f>'Statistics 2013-14'!O22</f>
        <v>0</v>
      </c>
      <c r="P76" s="855">
        <f>'Statistics 2013-14'!P22</f>
        <v>4</v>
      </c>
      <c r="Q76" s="858">
        <f>'Statistics 2013-14'!Q22</f>
        <v>4</v>
      </c>
      <c r="R76" s="865"/>
      <c r="T76" s="1156" t="s">
        <v>73</v>
      </c>
      <c r="U76" s="1157"/>
      <c r="V76" s="1158"/>
      <c r="W76" s="189">
        <f>C93</f>
        <v>14</v>
      </c>
      <c r="X76" s="190">
        <f>D93</f>
        <v>20</v>
      </c>
      <c r="Y76" s="921">
        <f>SUM(W76:X76)</f>
        <v>34</v>
      </c>
      <c r="Z76" s="1192">
        <f>SUM(W76:X77)</f>
        <v>41</v>
      </c>
    </row>
    <row r="77" spans="2:27" ht="15" customHeight="1" x14ac:dyDescent="0.2">
      <c r="B77" s="538">
        <f>B76+31</f>
        <v>152</v>
      </c>
      <c r="C77" s="502">
        <f>'Statistics 2013-14'!C23</f>
        <v>1</v>
      </c>
      <c r="D77" s="856">
        <f>'Statistics 2013-14'!D23</f>
        <v>7</v>
      </c>
      <c r="E77" s="859">
        <f>'Statistics 2013-14'!E23</f>
        <v>8</v>
      </c>
      <c r="F77" s="508">
        <f>'Statistics 2013-14'!F23</f>
        <v>0</v>
      </c>
      <c r="G77" s="856">
        <f>'Statistics 2013-14'!G23</f>
        <v>1</v>
      </c>
      <c r="H77" s="859">
        <f>'Statistics 2013-14'!H23</f>
        <v>1</v>
      </c>
      <c r="I77" s="508">
        <f>'Statistics 2013-14'!I23</f>
        <v>0</v>
      </c>
      <c r="J77" s="856">
        <f>'Statistics 2013-14'!J23</f>
        <v>0</v>
      </c>
      <c r="K77" s="859">
        <f>'Statistics 2013-14'!K23</f>
        <v>0</v>
      </c>
      <c r="L77" s="508">
        <f>'Statistics 2013-14'!L23</f>
        <v>0</v>
      </c>
      <c r="M77" s="856">
        <f>'Statistics 2013-14'!M23</f>
        <v>1</v>
      </c>
      <c r="N77" s="859">
        <f>'Statistics 2013-14'!N23</f>
        <v>1</v>
      </c>
      <c r="O77" s="508">
        <f>'Statistics 2013-14'!O23</f>
        <v>1</v>
      </c>
      <c r="P77" s="856">
        <f>'Statistics 2013-14'!P23</f>
        <v>9</v>
      </c>
      <c r="Q77" s="859">
        <f>'Statistics 2013-14'!Q23</f>
        <v>10</v>
      </c>
      <c r="R77" s="599"/>
      <c r="T77" s="1133" t="s">
        <v>75</v>
      </c>
      <c r="U77" s="1134"/>
      <c r="V77" s="1135"/>
      <c r="W77" s="919">
        <f>F93</f>
        <v>1</v>
      </c>
      <c r="X77" s="920">
        <f>G93</f>
        <v>6</v>
      </c>
      <c r="Y77" s="922">
        <f>SUM(W77:X77)</f>
        <v>7</v>
      </c>
      <c r="Z77" s="1193"/>
    </row>
    <row r="78" spans="2:27" ht="15" customHeight="1" x14ac:dyDescent="0.2">
      <c r="B78" s="539">
        <f>B77+30</f>
        <v>182</v>
      </c>
      <c r="C78" s="502">
        <f>'Statistics 2013-14'!C24</f>
        <v>1</v>
      </c>
      <c r="D78" s="856">
        <f>'Statistics 2013-14'!D24</f>
        <v>8</v>
      </c>
      <c r="E78" s="859">
        <f>'Statistics 2013-14'!E24</f>
        <v>9</v>
      </c>
      <c r="F78" s="508">
        <f>'Statistics 2013-14'!F24</f>
        <v>0</v>
      </c>
      <c r="G78" s="856">
        <f>'Statistics 2013-14'!G24</f>
        <v>1</v>
      </c>
      <c r="H78" s="859">
        <f>'Statistics 2013-14'!H24</f>
        <v>1</v>
      </c>
      <c r="I78" s="508">
        <f>'Statistics 2013-14'!I24</f>
        <v>0</v>
      </c>
      <c r="J78" s="856">
        <f>'Statistics 2013-14'!J24</f>
        <v>1</v>
      </c>
      <c r="K78" s="859">
        <f>'Statistics 2013-14'!K24</f>
        <v>1</v>
      </c>
      <c r="L78" s="508">
        <f>'Statistics 2013-14'!L24</f>
        <v>0</v>
      </c>
      <c r="M78" s="856">
        <f>'Statistics 2013-14'!M24</f>
        <v>1</v>
      </c>
      <c r="N78" s="859">
        <f>'Statistics 2013-14'!N24</f>
        <v>1</v>
      </c>
      <c r="O78" s="508">
        <f>'Statistics 2013-14'!O24</f>
        <v>1</v>
      </c>
      <c r="P78" s="856">
        <f>'Statistics 2013-14'!P24</f>
        <v>11</v>
      </c>
      <c r="Q78" s="859">
        <f>'Statistics 2013-14'!Q24</f>
        <v>12</v>
      </c>
      <c r="R78" s="599"/>
      <c r="T78" s="1120" t="s">
        <v>41</v>
      </c>
      <c r="U78" s="1121"/>
      <c r="V78" s="1122"/>
      <c r="W78" s="191">
        <f>I93</f>
        <v>11</v>
      </c>
      <c r="X78" s="192">
        <f>J93</f>
        <v>9</v>
      </c>
      <c r="Y78" s="923">
        <f t="shared" ref="Y78:Y79" si="22">SUM(W78:X78)</f>
        <v>20</v>
      </c>
      <c r="Z78" s="1190">
        <f>SUM(W78:X79)</f>
        <v>47</v>
      </c>
    </row>
    <row r="79" spans="2:27" ht="15" customHeight="1" thickBot="1" x14ac:dyDescent="0.25">
      <c r="B79" s="538">
        <f t="shared" ref="B79:B87" si="23">B78+31</f>
        <v>213</v>
      </c>
      <c r="C79" s="504">
        <f>'Statistics 2013-14'!C25</f>
        <v>1</v>
      </c>
      <c r="D79" s="861">
        <f>'Statistics 2013-14'!D25</f>
        <v>8</v>
      </c>
      <c r="E79" s="862">
        <f>'Statistics 2013-14'!E25</f>
        <v>9</v>
      </c>
      <c r="F79" s="510">
        <f>'Statistics 2013-14'!F25</f>
        <v>0</v>
      </c>
      <c r="G79" s="861">
        <f>'Statistics 2013-14'!G25</f>
        <v>2</v>
      </c>
      <c r="H79" s="862">
        <f>'Statistics 2013-14'!H25</f>
        <v>2</v>
      </c>
      <c r="I79" s="510">
        <f>'Statistics 2013-14'!I25</f>
        <v>1</v>
      </c>
      <c r="J79" s="861">
        <f>'Statistics 2013-14'!J25</f>
        <v>5</v>
      </c>
      <c r="K79" s="862">
        <f>'Statistics 2013-14'!K25</f>
        <v>6</v>
      </c>
      <c r="L79" s="510">
        <f>'Statistics 2013-14'!L25</f>
        <v>3</v>
      </c>
      <c r="M79" s="861">
        <f>'Statistics 2013-14'!M25</f>
        <v>6</v>
      </c>
      <c r="N79" s="862">
        <f>'Statistics 2013-14'!N25</f>
        <v>9</v>
      </c>
      <c r="O79" s="510">
        <f>'Statistics 2013-14'!O25</f>
        <v>5</v>
      </c>
      <c r="P79" s="861">
        <f>'Statistics 2013-14'!P25</f>
        <v>21</v>
      </c>
      <c r="Q79" s="862">
        <f>'Statistics 2013-14'!Q25</f>
        <v>26</v>
      </c>
      <c r="R79" s="600"/>
      <c r="T79" s="1123" t="s">
        <v>68</v>
      </c>
      <c r="U79" s="1124"/>
      <c r="V79" s="1125"/>
      <c r="W79" s="193">
        <f>L93</f>
        <v>20</v>
      </c>
      <c r="X79" s="194">
        <f>M93</f>
        <v>7</v>
      </c>
      <c r="Y79" s="924">
        <f t="shared" si="22"/>
        <v>27</v>
      </c>
      <c r="Z79" s="1191"/>
    </row>
    <row r="80" spans="2:27" ht="15" customHeight="1" thickBot="1" x14ac:dyDescent="0.25">
      <c r="B80" s="538">
        <f t="shared" si="23"/>
        <v>244</v>
      </c>
      <c r="C80" s="502">
        <f>'Statistics 2013-14'!C26</f>
        <v>4</v>
      </c>
      <c r="D80" s="856">
        <f>'Statistics 2013-14'!D26</f>
        <v>9</v>
      </c>
      <c r="E80" s="859">
        <f>'Statistics 2013-14'!E26</f>
        <v>13</v>
      </c>
      <c r="F80" s="508">
        <f>'Statistics 2013-14'!F26</f>
        <v>1</v>
      </c>
      <c r="G80" s="856">
        <f>'Statistics 2013-14'!G26</f>
        <v>3</v>
      </c>
      <c r="H80" s="859">
        <f>'Statistics 2013-14'!H26</f>
        <v>4</v>
      </c>
      <c r="I80" s="508">
        <f>'Statistics 2013-14'!I26</f>
        <v>6</v>
      </c>
      <c r="J80" s="856">
        <f>'Statistics 2013-14'!J26</f>
        <v>6</v>
      </c>
      <c r="K80" s="859">
        <f>'Statistics 2013-14'!K26</f>
        <v>12</v>
      </c>
      <c r="L80" s="508">
        <f>'Statistics 2013-14'!L26</f>
        <v>4</v>
      </c>
      <c r="M80" s="856">
        <f>'Statistics 2013-14'!M26</f>
        <v>6</v>
      </c>
      <c r="N80" s="859">
        <f>'Statistics 2013-14'!N26</f>
        <v>10</v>
      </c>
      <c r="O80" s="508">
        <f>'Statistics 2013-14'!O26</f>
        <v>15</v>
      </c>
      <c r="P80" s="856">
        <f>'Statistics 2013-14'!P26</f>
        <v>24</v>
      </c>
      <c r="Q80" s="859">
        <f>'Statistics 2013-14'!Q26</f>
        <v>39</v>
      </c>
      <c r="R80" s="599"/>
      <c r="T80" s="1150" t="s">
        <v>78</v>
      </c>
      <c r="U80" s="1151"/>
      <c r="V80" s="1152"/>
      <c r="W80" s="107">
        <f>SUM(W76:W79)</f>
        <v>46</v>
      </c>
      <c r="X80" s="103">
        <f>SUM(X76:X79)</f>
        <v>42</v>
      </c>
      <c r="Y80" s="1182">
        <f>SUM(Y76:Y79)</f>
        <v>88</v>
      </c>
      <c r="Z80" s="1183"/>
    </row>
    <row r="81" spans="2:18" ht="15" customHeight="1" x14ac:dyDescent="0.2">
      <c r="B81" s="538">
        <f>B80+30</f>
        <v>274</v>
      </c>
      <c r="C81" s="503">
        <f>'Statistics 2013-14'!C27</f>
        <v>5</v>
      </c>
      <c r="D81" s="863">
        <f>'Statistics 2013-14'!D27</f>
        <v>12</v>
      </c>
      <c r="E81" s="864">
        <f>'Statistics 2013-14'!E27</f>
        <v>17</v>
      </c>
      <c r="F81" s="509">
        <f>'Statistics 2013-14'!F27</f>
        <v>1</v>
      </c>
      <c r="G81" s="863">
        <f>'Statistics 2013-14'!G27</f>
        <v>4</v>
      </c>
      <c r="H81" s="864">
        <f>'Statistics 2013-14'!H27</f>
        <v>5</v>
      </c>
      <c r="I81" s="509">
        <f>'Statistics 2013-14'!I27</f>
        <v>6</v>
      </c>
      <c r="J81" s="863">
        <f>'Statistics 2013-14'!J27</f>
        <v>7</v>
      </c>
      <c r="K81" s="864">
        <f>'Statistics 2013-14'!K27</f>
        <v>13</v>
      </c>
      <c r="L81" s="509">
        <f>'Statistics 2013-14'!L27</f>
        <v>8</v>
      </c>
      <c r="M81" s="863">
        <f>'Statistics 2013-14'!M27</f>
        <v>6</v>
      </c>
      <c r="N81" s="864">
        <f>'Statistics 2013-14'!N27</f>
        <v>14</v>
      </c>
      <c r="O81" s="509">
        <f>'Statistics 2013-14'!O27</f>
        <v>20</v>
      </c>
      <c r="P81" s="863">
        <f>'Statistics 2013-14'!P27</f>
        <v>29</v>
      </c>
      <c r="Q81" s="864">
        <f>'Statistics 2013-14'!Q27</f>
        <v>49</v>
      </c>
      <c r="R81" s="601"/>
    </row>
    <row r="82" spans="2:18" ht="15" customHeight="1" x14ac:dyDescent="0.2">
      <c r="B82" s="540">
        <f t="shared" si="23"/>
        <v>305</v>
      </c>
      <c r="C82" s="504">
        <f>'Statistics 2013-14'!C28</f>
        <v>6</v>
      </c>
      <c r="D82" s="861">
        <f>'Statistics 2013-14'!D28</f>
        <v>13</v>
      </c>
      <c r="E82" s="862">
        <f>'Statistics 2013-14'!E28</f>
        <v>19</v>
      </c>
      <c r="F82" s="510">
        <f>'Statistics 2013-14'!F28</f>
        <v>1</v>
      </c>
      <c r="G82" s="861">
        <f>'Statistics 2013-14'!G28</f>
        <v>4</v>
      </c>
      <c r="H82" s="862">
        <f>'Statistics 2013-14'!H28</f>
        <v>5</v>
      </c>
      <c r="I82" s="510">
        <f>'Statistics 2013-14'!I28</f>
        <v>7</v>
      </c>
      <c r="J82" s="861">
        <f>'Statistics 2013-14'!J28</f>
        <v>8</v>
      </c>
      <c r="K82" s="862">
        <f>'Statistics 2013-14'!K28</f>
        <v>15</v>
      </c>
      <c r="L82" s="510">
        <f>'Statistics 2013-14'!L28</f>
        <v>8</v>
      </c>
      <c r="M82" s="861">
        <f>'Statistics 2013-14'!M28</f>
        <v>7</v>
      </c>
      <c r="N82" s="862">
        <f>'Statistics 2013-14'!N28</f>
        <v>15</v>
      </c>
      <c r="O82" s="510">
        <f>'Statistics 2013-14'!O28</f>
        <v>22</v>
      </c>
      <c r="P82" s="861">
        <f>'Statistics 2013-14'!P28</f>
        <v>32</v>
      </c>
      <c r="Q82" s="862">
        <f>'Statistics 2013-14'!Q28</f>
        <v>54</v>
      </c>
      <c r="R82" s="600"/>
    </row>
    <row r="83" spans="2:18" ht="15" customHeight="1" x14ac:dyDescent="0.2">
      <c r="B83" s="538">
        <f>B82+30</f>
        <v>335</v>
      </c>
      <c r="C83" s="502">
        <f>'Statistics 2013-14'!C29</f>
        <v>8</v>
      </c>
      <c r="D83" s="856">
        <f>'Statistics 2013-14'!D29</f>
        <v>14</v>
      </c>
      <c r="E83" s="859">
        <f>'Statistics 2013-14'!E29</f>
        <v>22</v>
      </c>
      <c r="F83" s="508">
        <f>'Statistics 2013-14'!F29</f>
        <v>1</v>
      </c>
      <c r="G83" s="856">
        <f>'Statistics 2013-14'!G29</f>
        <v>4</v>
      </c>
      <c r="H83" s="859">
        <f>'Statistics 2013-14'!H29</f>
        <v>5</v>
      </c>
      <c r="I83" s="508">
        <f>'Statistics 2013-14'!I29</f>
        <v>11</v>
      </c>
      <c r="J83" s="856">
        <f>'Statistics 2013-14'!J29</f>
        <v>8</v>
      </c>
      <c r="K83" s="859">
        <f>'Statistics 2013-14'!K29</f>
        <v>19</v>
      </c>
      <c r="L83" s="508">
        <f>'Statistics 2013-14'!L29</f>
        <v>8</v>
      </c>
      <c r="M83" s="856">
        <f>'Statistics 2013-14'!M29</f>
        <v>7</v>
      </c>
      <c r="N83" s="859">
        <f>'Statistics 2013-14'!N29</f>
        <v>15</v>
      </c>
      <c r="O83" s="508">
        <f>'Statistics 2013-14'!O29</f>
        <v>28</v>
      </c>
      <c r="P83" s="856">
        <f>'Statistics 2013-14'!P29</f>
        <v>33</v>
      </c>
      <c r="Q83" s="859">
        <f>'Statistics 2013-14'!Q29</f>
        <v>61</v>
      </c>
      <c r="R83" s="599"/>
    </row>
    <row r="84" spans="2:18" s="10" customFormat="1" ht="15" customHeight="1" x14ac:dyDescent="0.2">
      <c r="B84" s="539">
        <f t="shared" si="23"/>
        <v>366</v>
      </c>
      <c r="C84" s="503">
        <f>'Statistics 2013-14'!C30</f>
        <v>9</v>
      </c>
      <c r="D84" s="863">
        <f>'Statistics 2013-14'!D30</f>
        <v>15</v>
      </c>
      <c r="E84" s="864">
        <f>'Statistics 2013-14'!E30</f>
        <v>24</v>
      </c>
      <c r="F84" s="509">
        <f>'Statistics 2013-14'!F30</f>
        <v>1</v>
      </c>
      <c r="G84" s="863">
        <f>'Statistics 2013-14'!G30</f>
        <v>4</v>
      </c>
      <c r="H84" s="864">
        <f>'Statistics 2013-14'!H30</f>
        <v>5</v>
      </c>
      <c r="I84" s="509">
        <f>'Statistics 2013-14'!I30</f>
        <v>11</v>
      </c>
      <c r="J84" s="863">
        <f>'Statistics 2013-14'!J30</f>
        <v>9</v>
      </c>
      <c r="K84" s="864">
        <f>'Statistics 2013-14'!K30</f>
        <v>20</v>
      </c>
      <c r="L84" s="509">
        <f>'Statistics 2013-14'!L30</f>
        <v>16</v>
      </c>
      <c r="M84" s="863">
        <f>'Statistics 2013-14'!M30</f>
        <v>7</v>
      </c>
      <c r="N84" s="864">
        <f>'Statistics 2013-14'!N30</f>
        <v>23</v>
      </c>
      <c r="O84" s="509">
        <f>'Statistics 2013-14'!O30</f>
        <v>37</v>
      </c>
      <c r="P84" s="863">
        <f>'Statistics 2013-14'!P30</f>
        <v>35</v>
      </c>
      <c r="Q84" s="864">
        <f>'Statistics 2013-14'!Q30</f>
        <v>72</v>
      </c>
      <c r="R84" s="601"/>
    </row>
    <row r="85" spans="2:18" ht="15" customHeight="1" x14ac:dyDescent="0.2">
      <c r="B85" s="538">
        <f t="shared" si="23"/>
        <v>397</v>
      </c>
      <c r="C85" s="502">
        <f>'Statistics 2013-14'!C31</f>
        <v>12</v>
      </c>
      <c r="D85" s="856">
        <f>'Statistics 2013-14'!D31</f>
        <v>15</v>
      </c>
      <c r="E85" s="859">
        <f>'Statistics 2013-14'!E31</f>
        <v>27</v>
      </c>
      <c r="F85" s="508">
        <f>'Statistics 2013-14'!F31</f>
        <v>1</v>
      </c>
      <c r="G85" s="856">
        <f>'Statistics 2013-14'!G31</f>
        <v>6</v>
      </c>
      <c r="H85" s="859">
        <f>'Statistics 2013-14'!H31</f>
        <v>7</v>
      </c>
      <c r="I85" s="508">
        <f>'Statistics 2013-14'!I31</f>
        <v>11</v>
      </c>
      <c r="J85" s="856">
        <f>'Statistics 2013-14'!J31</f>
        <v>9</v>
      </c>
      <c r="K85" s="859">
        <f>'Statistics 2013-14'!K31</f>
        <v>20</v>
      </c>
      <c r="L85" s="508">
        <f>'Statistics 2013-14'!L31</f>
        <v>16</v>
      </c>
      <c r="M85" s="856">
        <f>'Statistics 2013-14'!M31</f>
        <v>7</v>
      </c>
      <c r="N85" s="859">
        <f>'Statistics 2013-14'!N31</f>
        <v>23</v>
      </c>
      <c r="O85" s="508">
        <f>'Statistics 2013-14'!O31</f>
        <v>40</v>
      </c>
      <c r="P85" s="856">
        <f>'Statistics 2013-14'!P31</f>
        <v>37</v>
      </c>
      <c r="Q85" s="859">
        <f>'Statistics 2013-14'!Q31</f>
        <v>77</v>
      </c>
      <c r="R85" s="599"/>
    </row>
    <row r="86" spans="2:18" ht="15" customHeight="1" x14ac:dyDescent="0.2">
      <c r="B86" s="538">
        <f>B85+28+IF(MOD(R$2,4)=0,0,1)</f>
        <v>426</v>
      </c>
      <c r="C86" s="502">
        <f>'Statistics 2013-14'!C32</f>
        <v>14</v>
      </c>
      <c r="D86" s="856">
        <f>'Statistics 2013-14'!D32</f>
        <v>19</v>
      </c>
      <c r="E86" s="859">
        <f>'Statistics 2013-14'!E32</f>
        <v>33</v>
      </c>
      <c r="F86" s="508">
        <f>'Statistics 2013-14'!F32</f>
        <v>1</v>
      </c>
      <c r="G86" s="856">
        <f>'Statistics 2013-14'!G32</f>
        <v>6</v>
      </c>
      <c r="H86" s="859">
        <f>'Statistics 2013-14'!H32</f>
        <v>7</v>
      </c>
      <c r="I86" s="508">
        <f>'Statistics 2013-14'!I32</f>
        <v>11</v>
      </c>
      <c r="J86" s="856">
        <f>'Statistics 2013-14'!J32</f>
        <v>9</v>
      </c>
      <c r="K86" s="859">
        <f>'Statistics 2013-14'!K32</f>
        <v>20</v>
      </c>
      <c r="L86" s="508">
        <f>'Statistics 2013-14'!L32</f>
        <v>16</v>
      </c>
      <c r="M86" s="856">
        <f>'Statistics 2013-14'!M32</f>
        <v>7</v>
      </c>
      <c r="N86" s="859">
        <f>'Statistics 2013-14'!N32</f>
        <v>23</v>
      </c>
      <c r="O86" s="508">
        <f>'Statistics 2013-14'!O32</f>
        <v>42</v>
      </c>
      <c r="P86" s="856">
        <f>'Statistics 2013-14'!P32</f>
        <v>41</v>
      </c>
      <c r="Q86" s="859">
        <f>'Statistics 2013-14'!Q32</f>
        <v>83</v>
      </c>
      <c r="R86" s="599"/>
    </row>
    <row r="87" spans="2:18" ht="15" customHeight="1" thickBot="1" x14ac:dyDescent="0.25">
      <c r="B87" s="541">
        <f t="shared" si="23"/>
        <v>457</v>
      </c>
      <c r="C87" s="505">
        <f>'Statistics 2013-14'!C33</f>
        <v>14</v>
      </c>
      <c r="D87" s="857">
        <f>'Statistics 2013-14'!D33</f>
        <v>20</v>
      </c>
      <c r="E87" s="860">
        <f>'Statistics 2013-14'!E33</f>
        <v>34</v>
      </c>
      <c r="F87" s="511">
        <f>'Statistics 2013-14'!F33</f>
        <v>1</v>
      </c>
      <c r="G87" s="857">
        <f>'Statistics 2013-14'!G33</f>
        <v>6</v>
      </c>
      <c r="H87" s="860">
        <f>'Statistics 2013-14'!H33</f>
        <v>7</v>
      </c>
      <c r="I87" s="511">
        <f>'Statistics 2013-14'!I33</f>
        <v>11</v>
      </c>
      <c r="J87" s="857">
        <f>'Statistics 2013-14'!J33</f>
        <v>9</v>
      </c>
      <c r="K87" s="860">
        <f>'Statistics 2013-14'!K33</f>
        <v>20</v>
      </c>
      <c r="L87" s="511">
        <f>'Statistics 2013-14'!L33</f>
        <v>20</v>
      </c>
      <c r="M87" s="857">
        <f>'Statistics 2013-14'!M33</f>
        <v>7</v>
      </c>
      <c r="N87" s="860">
        <f>'Statistics 2013-14'!N33</f>
        <v>27</v>
      </c>
      <c r="O87" s="511">
        <f>'Statistics 2013-14'!O33</f>
        <v>46</v>
      </c>
      <c r="P87" s="857">
        <f>'Statistics 2013-14'!P33</f>
        <v>42</v>
      </c>
      <c r="Q87" s="860">
        <f>'Statistics 2013-14'!Q33</f>
        <v>88</v>
      </c>
      <c r="R87" s="866"/>
    </row>
    <row r="88" spans="2:18" ht="15" customHeight="1" thickBot="1" x14ac:dyDescent="0.25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24"/>
      <c r="Q88" s="24"/>
    </row>
    <row r="89" spans="2:18" ht="15" customHeight="1" x14ac:dyDescent="0.2">
      <c r="B89" s="608" t="s">
        <v>97</v>
      </c>
      <c r="C89" s="869">
        <f>C78</f>
        <v>1</v>
      </c>
      <c r="D89" s="909">
        <f>D78</f>
        <v>8</v>
      </c>
      <c r="E89" s="616">
        <f t="shared" ref="E89:Q89" si="24">E78</f>
        <v>9</v>
      </c>
      <c r="F89" s="869">
        <f t="shared" si="24"/>
        <v>0</v>
      </c>
      <c r="G89" s="909">
        <f t="shared" si="24"/>
        <v>1</v>
      </c>
      <c r="H89" s="620">
        <f t="shared" si="24"/>
        <v>1</v>
      </c>
      <c r="I89" s="869">
        <f t="shared" si="24"/>
        <v>0</v>
      </c>
      <c r="J89" s="909">
        <f t="shared" si="24"/>
        <v>1</v>
      </c>
      <c r="K89" s="885">
        <f t="shared" si="24"/>
        <v>1</v>
      </c>
      <c r="L89" s="869">
        <f t="shared" si="24"/>
        <v>0</v>
      </c>
      <c r="M89" s="909">
        <f t="shared" si="24"/>
        <v>1</v>
      </c>
      <c r="N89" s="912">
        <f t="shared" si="24"/>
        <v>1</v>
      </c>
      <c r="O89" s="869">
        <f t="shared" si="24"/>
        <v>1</v>
      </c>
      <c r="P89" s="909">
        <f t="shared" si="24"/>
        <v>11</v>
      </c>
      <c r="Q89" s="881">
        <f t="shared" si="24"/>
        <v>12</v>
      </c>
      <c r="R89" s="915">
        <f>SUM(R76:R78)</f>
        <v>0</v>
      </c>
    </row>
    <row r="90" spans="2:18" ht="15" customHeight="1" x14ac:dyDescent="0.2">
      <c r="B90" s="609" t="s">
        <v>98</v>
      </c>
      <c r="C90" s="870">
        <f>C81-C78</f>
        <v>4</v>
      </c>
      <c r="D90" s="910">
        <f>D81-D78</f>
        <v>4</v>
      </c>
      <c r="E90" s="617">
        <f t="shared" ref="E90:Q90" si="25">E81-E78</f>
        <v>8</v>
      </c>
      <c r="F90" s="870">
        <f t="shared" si="25"/>
        <v>1</v>
      </c>
      <c r="G90" s="910">
        <f t="shared" si="25"/>
        <v>3</v>
      </c>
      <c r="H90" s="621">
        <f t="shared" si="25"/>
        <v>4</v>
      </c>
      <c r="I90" s="870">
        <f t="shared" si="25"/>
        <v>6</v>
      </c>
      <c r="J90" s="910">
        <f t="shared" si="25"/>
        <v>6</v>
      </c>
      <c r="K90" s="886">
        <f t="shared" si="25"/>
        <v>12</v>
      </c>
      <c r="L90" s="870">
        <f t="shared" si="25"/>
        <v>8</v>
      </c>
      <c r="M90" s="910">
        <f t="shared" si="25"/>
        <v>5</v>
      </c>
      <c r="N90" s="913">
        <f t="shared" si="25"/>
        <v>13</v>
      </c>
      <c r="O90" s="870">
        <f t="shared" si="25"/>
        <v>19</v>
      </c>
      <c r="P90" s="910">
        <f t="shared" si="25"/>
        <v>18</v>
      </c>
      <c r="Q90" s="882">
        <f t="shared" si="25"/>
        <v>37</v>
      </c>
      <c r="R90" s="916">
        <f>SUM(R79:R81)</f>
        <v>0</v>
      </c>
    </row>
    <row r="91" spans="2:18" ht="15" customHeight="1" x14ac:dyDescent="0.2">
      <c r="B91" s="609" t="s">
        <v>99</v>
      </c>
      <c r="C91" s="870">
        <f>C84-C81</f>
        <v>4</v>
      </c>
      <c r="D91" s="910">
        <f>D84-D81</f>
        <v>3</v>
      </c>
      <c r="E91" s="617">
        <f t="shared" ref="E91:Q91" si="26">E84-E81</f>
        <v>7</v>
      </c>
      <c r="F91" s="870">
        <f t="shared" si="26"/>
        <v>0</v>
      </c>
      <c r="G91" s="910">
        <f t="shared" si="26"/>
        <v>0</v>
      </c>
      <c r="H91" s="621">
        <f t="shared" si="26"/>
        <v>0</v>
      </c>
      <c r="I91" s="870">
        <f t="shared" si="26"/>
        <v>5</v>
      </c>
      <c r="J91" s="910">
        <f t="shared" si="26"/>
        <v>2</v>
      </c>
      <c r="K91" s="886">
        <f t="shared" si="26"/>
        <v>7</v>
      </c>
      <c r="L91" s="870">
        <f t="shared" si="26"/>
        <v>8</v>
      </c>
      <c r="M91" s="910">
        <f t="shared" si="26"/>
        <v>1</v>
      </c>
      <c r="N91" s="913">
        <f t="shared" si="26"/>
        <v>9</v>
      </c>
      <c r="O91" s="870">
        <f t="shared" si="26"/>
        <v>17</v>
      </c>
      <c r="P91" s="910">
        <f t="shared" si="26"/>
        <v>6</v>
      </c>
      <c r="Q91" s="882">
        <f t="shared" si="26"/>
        <v>23</v>
      </c>
      <c r="R91" s="916">
        <f>SUM(R82:R84)</f>
        <v>0</v>
      </c>
    </row>
    <row r="92" spans="2:18" ht="15" customHeight="1" thickBot="1" x14ac:dyDescent="0.25">
      <c r="B92" s="610" t="s">
        <v>100</v>
      </c>
      <c r="C92" s="870">
        <f>C87-C84</f>
        <v>5</v>
      </c>
      <c r="D92" s="910">
        <f>D87-D84</f>
        <v>5</v>
      </c>
      <c r="E92" s="617">
        <f t="shared" ref="E92:Q92" si="27">E87-E84</f>
        <v>10</v>
      </c>
      <c r="F92" s="870">
        <f t="shared" si="27"/>
        <v>0</v>
      </c>
      <c r="G92" s="910">
        <f t="shared" si="27"/>
        <v>2</v>
      </c>
      <c r="H92" s="621">
        <f t="shared" si="27"/>
        <v>2</v>
      </c>
      <c r="I92" s="870">
        <f t="shared" si="27"/>
        <v>0</v>
      </c>
      <c r="J92" s="910">
        <f t="shared" si="27"/>
        <v>0</v>
      </c>
      <c r="K92" s="886">
        <f t="shared" si="27"/>
        <v>0</v>
      </c>
      <c r="L92" s="870">
        <f t="shared" si="27"/>
        <v>4</v>
      </c>
      <c r="M92" s="910">
        <f t="shared" si="27"/>
        <v>0</v>
      </c>
      <c r="N92" s="913">
        <f t="shared" si="27"/>
        <v>4</v>
      </c>
      <c r="O92" s="870">
        <f t="shared" si="27"/>
        <v>9</v>
      </c>
      <c r="P92" s="910">
        <f t="shared" si="27"/>
        <v>7</v>
      </c>
      <c r="Q92" s="882">
        <f t="shared" si="27"/>
        <v>16</v>
      </c>
      <c r="R92" s="916">
        <f>SUM(R85:R87)</f>
        <v>0</v>
      </c>
    </row>
    <row r="93" spans="2:18" ht="15" customHeight="1" thickBot="1" x14ac:dyDescent="0.25">
      <c r="B93" s="904" t="s">
        <v>96</v>
      </c>
      <c r="C93" s="872">
        <f>SUM(C89:C92)</f>
        <v>14</v>
      </c>
      <c r="D93" s="911">
        <f>SUM(D89:D92)</f>
        <v>20</v>
      </c>
      <c r="E93" s="619">
        <f t="shared" ref="E93:R93" si="28">SUM(E89:E92)</f>
        <v>34</v>
      </c>
      <c r="F93" s="872">
        <f t="shared" si="28"/>
        <v>1</v>
      </c>
      <c r="G93" s="911">
        <f t="shared" si="28"/>
        <v>6</v>
      </c>
      <c r="H93" s="623">
        <f t="shared" si="28"/>
        <v>7</v>
      </c>
      <c r="I93" s="872">
        <f t="shared" si="28"/>
        <v>11</v>
      </c>
      <c r="J93" s="911">
        <f t="shared" si="28"/>
        <v>9</v>
      </c>
      <c r="K93" s="888">
        <f t="shared" si="28"/>
        <v>20</v>
      </c>
      <c r="L93" s="872">
        <f t="shared" si="28"/>
        <v>20</v>
      </c>
      <c r="M93" s="911">
        <f t="shared" si="28"/>
        <v>7</v>
      </c>
      <c r="N93" s="914">
        <f t="shared" si="28"/>
        <v>27</v>
      </c>
      <c r="O93" s="872">
        <f t="shared" si="28"/>
        <v>46</v>
      </c>
      <c r="P93" s="911">
        <f t="shared" si="28"/>
        <v>42</v>
      </c>
      <c r="Q93" s="884">
        <f t="shared" si="28"/>
        <v>88</v>
      </c>
      <c r="R93" s="917">
        <f t="shared" si="28"/>
        <v>0</v>
      </c>
    </row>
    <row r="94" spans="2:18" ht="15" customHeight="1" x14ac:dyDescent="0.2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24"/>
      <c r="Q94" s="24"/>
    </row>
    <row r="95" spans="2:18" ht="15" customHeight="1" x14ac:dyDescent="0.2">
      <c r="C95" s="506">
        <f>C72+1</f>
        <v>4</v>
      </c>
      <c r="D95" s="522" t="s">
        <v>87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24"/>
      <c r="Q95" s="24"/>
    </row>
    <row r="96" spans="2:18" ht="15" customHeight="1" thickBot="1" x14ac:dyDescent="0.25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24"/>
      <c r="Q96" s="24"/>
    </row>
    <row r="97" spans="2:27" ht="30" customHeight="1" thickBot="1" x14ac:dyDescent="0.25">
      <c r="B97" s="81" t="s">
        <v>76</v>
      </c>
      <c r="C97" s="1113" t="s">
        <v>73</v>
      </c>
      <c r="D97" s="1114"/>
      <c r="E97" s="1115"/>
      <c r="F97" s="1099" t="s">
        <v>75</v>
      </c>
      <c r="G97" s="1100"/>
      <c r="H97" s="1101"/>
      <c r="I97" s="1108" t="s">
        <v>41</v>
      </c>
      <c r="J97" s="1109"/>
      <c r="K97" s="1110"/>
      <c r="L97" s="1105" t="s">
        <v>68</v>
      </c>
      <c r="M97" s="1106"/>
      <c r="N97" s="1179"/>
      <c r="O97" s="1138" t="s">
        <v>76</v>
      </c>
      <c r="P97" s="1139"/>
      <c r="Q97" s="1140"/>
      <c r="R97" s="598" t="s">
        <v>91</v>
      </c>
      <c r="S97" s="24"/>
      <c r="T97" s="1138" t="s">
        <v>104</v>
      </c>
      <c r="U97" s="1139"/>
      <c r="V97" s="1139"/>
      <c r="W97" s="1139"/>
      <c r="X97" s="1139"/>
      <c r="Y97" s="1139"/>
      <c r="Z97" s="1140"/>
      <c r="AA97" s="482"/>
    </row>
    <row r="98" spans="2:27" ht="30" customHeight="1" thickBot="1" x14ac:dyDescent="0.25">
      <c r="B98" s="694" t="s">
        <v>161</v>
      </c>
      <c r="C98" s="184" t="s">
        <v>6</v>
      </c>
      <c r="D98" s="185" t="s">
        <v>4</v>
      </c>
      <c r="E98" s="67" t="s">
        <v>28</v>
      </c>
      <c r="F98" s="184" t="s">
        <v>6</v>
      </c>
      <c r="G98" s="185" t="s">
        <v>4</v>
      </c>
      <c r="H98" s="67" t="s">
        <v>28</v>
      </c>
      <c r="I98" s="184" t="s">
        <v>6</v>
      </c>
      <c r="J98" s="185" t="s">
        <v>4</v>
      </c>
      <c r="K98" s="67" t="s">
        <v>28</v>
      </c>
      <c r="L98" s="184" t="s">
        <v>6</v>
      </c>
      <c r="M98" s="185" t="s">
        <v>4</v>
      </c>
      <c r="N98" s="67" t="s">
        <v>28</v>
      </c>
      <c r="O98" s="186" t="s">
        <v>6</v>
      </c>
      <c r="P98" s="187" t="s">
        <v>4</v>
      </c>
      <c r="Q98" s="80" t="s">
        <v>28</v>
      </c>
      <c r="R98" s="694" t="s">
        <v>28</v>
      </c>
      <c r="S98" s="24"/>
      <c r="T98" s="1163" t="str">
        <f>B98</f>
        <v>F/Y  2012 ~ 2013</v>
      </c>
      <c r="U98" s="1164"/>
      <c r="V98" s="1165"/>
      <c r="W98" s="188" t="s">
        <v>6</v>
      </c>
      <c r="X98" s="185" t="s">
        <v>4</v>
      </c>
      <c r="Y98" s="1186" t="s">
        <v>28</v>
      </c>
      <c r="Z98" s="1187"/>
      <c r="AA98" s="482"/>
    </row>
    <row r="99" spans="2:27" ht="15" customHeight="1" x14ac:dyDescent="0.2">
      <c r="B99" s="537">
        <f>DATE($U$2,4,30)</f>
        <v>121</v>
      </c>
      <c r="C99" s="501">
        <f>'Statistics 2012-13'!C22</f>
        <v>0</v>
      </c>
      <c r="D99" s="855">
        <f>'Statistics 2012-13'!D22</f>
        <v>1</v>
      </c>
      <c r="E99" s="858">
        <f>'Statistics 2012-13'!E22</f>
        <v>1</v>
      </c>
      <c r="F99" s="507">
        <f>'Statistics 2012-13'!F22</f>
        <v>1</v>
      </c>
      <c r="G99" s="855">
        <f>'Statistics 2012-13'!G22</f>
        <v>0</v>
      </c>
      <c r="H99" s="858">
        <f>'Statistics 2012-13'!H22</f>
        <v>1</v>
      </c>
      <c r="I99" s="507">
        <f>'Statistics 2012-13'!I22</f>
        <v>0</v>
      </c>
      <c r="J99" s="855">
        <f>'Statistics 2012-13'!J22</f>
        <v>0</v>
      </c>
      <c r="K99" s="858">
        <f>'Statistics 2012-13'!K22</f>
        <v>0</v>
      </c>
      <c r="L99" s="507">
        <f>'Statistics 2012-13'!L22</f>
        <v>0</v>
      </c>
      <c r="M99" s="855">
        <f>'Statistics 2012-13'!M22</f>
        <v>3</v>
      </c>
      <c r="N99" s="858">
        <f>'Statistics 2012-13'!N22</f>
        <v>3</v>
      </c>
      <c r="O99" s="507">
        <f>'Statistics 2012-13'!O22</f>
        <v>1</v>
      </c>
      <c r="P99" s="855">
        <f>'Statistics 2012-13'!P22</f>
        <v>4</v>
      </c>
      <c r="Q99" s="858">
        <f>'Statistics 2012-13'!Q22</f>
        <v>5</v>
      </c>
      <c r="R99" s="865"/>
      <c r="T99" s="1156" t="s">
        <v>73</v>
      </c>
      <c r="U99" s="1157"/>
      <c r="V99" s="1158"/>
      <c r="W99" s="189">
        <f>C116</f>
        <v>8</v>
      </c>
      <c r="X99" s="190">
        <f>D116</f>
        <v>17</v>
      </c>
      <c r="Y99" s="921">
        <f>SUM(W99:X99)</f>
        <v>25</v>
      </c>
      <c r="Z99" s="1192">
        <f>SUM(W99:X100)</f>
        <v>32</v>
      </c>
    </row>
    <row r="100" spans="2:27" ht="15" customHeight="1" x14ac:dyDescent="0.2">
      <c r="B100" s="538">
        <f>B99+31</f>
        <v>152</v>
      </c>
      <c r="C100" s="502">
        <f>'Statistics 2012-13'!C23</f>
        <v>0</v>
      </c>
      <c r="D100" s="856">
        <f>'Statistics 2012-13'!D23</f>
        <v>4</v>
      </c>
      <c r="E100" s="859">
        <f>'Statistics 2012-13'!E23</f>
        <v>4</v>
      </c>
      <c r="F100" s="508">
        <f>'Statistics 2012-13'!F23</f>
        <v>1</v>
      </c>
      <c r="G100" s="856">
        <f>'Statistics 2012-13'!G23</f>
        <v>1</v>
      </c>
      <c r="H100" s="859">
        <f>'Statistics 2012-13'!H23</f>
        <v>2</v>
      </c>
      <c r="I100" s="508">
        <f>'Statistics 2012-13'!I23</f>
        <v>0</v>
      </c>
      <c r="J100" s="856">
        <f>'Statistics 2012-13'!J23</f>
        <v>1</v>
      </c>
      <c r="K100" s="859">
        <f>'Statistics 2012-13'!K23</f>
        <v>1</v>
      </c>
      <c r="L100" s="508">
        <f>'Statistics 2012-13'!L23</f>
        <v>0</v>
      </c>
      <c r="M100" s="856">
        <f>'Statistics 2012-13'!M23</f>
        <v>6</v>
      </c>
      <c r="N100" s="859">
        <f>'Statistics 2012-13'!N23</f>
        <v>6</v>
      </c>
      <c r="O100" s="508">
        <f>'Statistics 2012-13'!O23</f>
        <v>1</v>
      </c>
      <c r="P100" s="856">
        <f>'Statistics 2012-13'!P23</f>
        <v>12</v>
      </c>
      <c r="Q100" s="859">
        <f>'Statistics 2012-13'!Q23</f>
        <v>13</v>
      </c>
      <c r="R100" s="599"/>
      <c r="T100" s="1133" t="s">
        <v>75</v>
      </c>
      <c r="U100" s="1134"/>
      <c r="V100" s="1135"/>
      <c r="W100" s="919">
        <f>F116</f>
        <v>5</v>
      </c>
      <c r="X100" s="920">
        <f>G116</f>
        <v>2</v>
      </c>
      <c r="Y100" s="922">
        <f>SUM(W100:X100)</f>
        <v>7</v>
      </c>
      <c r="Z100" s="1193"/>
    </row>
    <row r="101" spans="2:27" ht="15" customHeight="1" x14ac:dyDescent="0.2">
      <c r="B101" s="539">
        <f>B100+30</f>
        <v>182</v>
      </c>
      <c r="C101" s="502">
        <f>'Statistics 2012-13'!C24</f>
        <v>2</v>
      </c>
      <c r="D101" s="856">
        <f>'Statistics 2012-13'!D24</f>
        <v>6</v>
      </c>
      <c r="E101" s="859">
        <f>'Statistics 2012-13'!E24</f>
        <v>8</v>
      </c>
      <c r="F101" s="508">
        <f>'Statistics 2012-13'!F24</f>
        <v>1</v>
      </c>
      <c r="G101" s="856">
        <f>'Statistics 2012-13'!G24</f>
        <v>1</v>
      </c>
      <c r="H101" s="859">
        <f>'Statistics 2012-13'!H24</f>
        <v>2</v>
      </c>
      <c r="I101" s="508">
        <f>'Statistics 2012-13'!I24</f>
        <v>1</v>
      </c>
      <c r="J101" s="856">
        <f>'Statistics 2012-13'!J24</f>
        <v>3</v>
      </c>
      <c r="K101" s="859">
        <f>'Statistics 2012-13'!K24</f>
        <v>4</v>
      </c>
      <c r="L101" s="508">
        <f>'Statistics 2012-13'!L24</f>
        <v>0</v>
      </c>
      <c r="M101" s="856">
        <f>'Statistics 2012-13'!M24</f>
        <v>7</v>
      </c>
      <c r="N101" s="859">
        <f>'Statistics 2012-13'!N24</f>
        <v>7</v>
      </c>
      <c r="O101" s="508">
        <f>'Statistics 2012-13'!O24</f>
        <v>4</v>
      </c>
      <c r="P101" s="856">
        <f>'Statistics 2012-13'!P24</f>
        <v>17</v>
      </c>
      <c r="Q101" s="859">
        <f>'Statistics 2012-13'!Q24</f>
        <v>21</v>
      </c>
      <c r="R101" s="599"/>
      <c r="T101" s="1120" t="s">
        <v>41</v>
      </c>
      <c r="U101" s="1121"/>
      <c r="V101" s="1122"/>
      <c r="W101" s="191">
        <f>I116</f>
        <v>10</v>
      </c>
      <c r="X101" s="192">
        <f>J116</f>
        <v>5</v>
      </c>
      <c r="Y101" s="923">
        <f t="shared" ref="Y101:Y102" si="29">SUM(W101:X101)</f>
        <v>15</v>
      </c>
      <c r="Z101" s="1190">
        <f>SUM(W101:X102)</f>
        <v>37</v>
      </c>
    </row>
    <row r="102" spans="2:27" ht="15" customHeight="1" thickBot="1" x14ac:dyDescent="0.25">
      <c r="B102" s="538">
        <f t="shared" ref="B102:B110" si="30">B101+31</f>
        <v>213</v>
      </c>
      <c r="C102" s="504">
        <f>'Statistics 2012-13'!C25</f>
        <v>5</v>
      </c>
      <c r="D102" s="861">
        <f>'Statistics 2012-13'!D25</f>
        <v>7</v>
      </c>
      <c r="E102" s="862">
        <f>'Statistics 2012-13'!E25</f>
        <v>12</v>
      </c>
      <c r="F102" s="510">
        <f>'Statistics 2012-13'!F25</f>
        <v>2</v>
      </c>
      <c r="G102" s="861">
        <f>'Statistics 2012-13'!G25</f>
        <v>2</v>
      </c>
      <c r="H102" s="862">
        <f>'Statistics 2012-13'!H25</f>
        <v>4</v>
      </c>
      <c r="I102" s="510">
        <f>'Statistics 2012-13'!I25</f>
        <v>2</v>
      </c>
      <c r="J102" s="861">
        <f>'Statistics 2012-13'!J25</f>
        <v>3</v>
      </c>
      <c r="K102" s="862">
        <f>'Statistics 2012-13'!K25</f>
        <v>5</v>
      </c>
      <c r="L102" s="510">
        <f>'Statistics 2012-13'!L25</f>
        <v>2</v>
      </c>
      <c r="M102" s="861">
        <f>'Statistics 2012-13'!M25</f>
        <v>8</v>
      </c>
      <c r="N102" s="862">
        <f>'Statistics 2012-13'!N25</f>
        <v>10</v>
      </c>
      <c r="O102" s="510">
        <f>'Statistics 2012-13'!O25</f>
        <v>11</v>
      </c>
      <c r="P102" s="861">
        <f>'Statistics 2012-13'!P25</f>
        <v>20</v>
      </c>
      <c r="Q102" s="862">
        <f>'Statistics 2012-13'!Q25</f>
        <v>31</v>
      </c>
      <c r="R102" s="600"/>
      <c r="T102" s="1123" t="s">
        <v>68</v>
      </c>
      <c r="U102" s="1124"/>
      <c r="V102" s="1125"/>
      <c r="W102" s="193">
        <f>L116</f>
        <v>5</v>
      </c>
      <c r="X102" s="194">
        <f>M116</f>
        <v>17</v>
      </c>
      <c r="Y102" s="924">
        <f t="shared" si="29"/>
        <v>22</v>
      </c>
      <c r="Z102" s="1191"/>
    </row>
    <row r="103" spans="2:27" ht="15" customHeight="1" thickBot="1" x14ac:dyDescent="0.25">
      <c r="B103" s="538">
        <f t="shared" si="30"/>
        <v>244</v>
      </c>
      <c r="C103" s="502">
        <f>'Statistics 2012-13'!C26</f>
        <v>5</v>
      </c>
      <c r="D103" s="856">
        <f>'Statistics 2012-13'!D26</f>
        <v>8</v>
      </c>
      <c r="E103" s="859">
        <f>'Statistics 2012-13'!E26</f>
        <v>13</v>
      </c>
      <c r="F103" s="508">
        <f>'Statistics 2012-13'!F26</f>
        <v>2</v>
      </c>
      <c r="G103" s="856">
        <f>'Statistics 2012-13'!G26</f>
        <v>2</v>
      </c>
      <c r="H103" s="859">
        <f>'Statistics 2012-13'!H26</f>
        <v>4</v>
      </c>
      <c r="I103" s="508">
        <f>'Statistics 2012-13'!I26</f>
        <v>2</v>
      </c>
      <c r="J103" s="856">
        <f>'Statistics 2012-13'!J26</f>
        <v>4</v>
      </c>
      <c r="K103" s="859">
        <f>'Statistics 2012-13'!K26</f>
        <v>6</v>
      </c>
      <c r="L103" s="508">
        <f>'Statistics 2012-13'!L26</f>
        <v>4</v>
      </c>
      <c r="M103" s="856">
        <f>'Statistics 2012-13'!M26</f>
        <v>11</v>
      </c>
      <c r="N103" s="859">
        <f>'Statistics 2012-13'!N26</f>
        <v>15</v>
      </c>
      <c r="O103" s="508">
        <f>'Statistics 2012-13'!O26</f>
        <v>13</v>
      </c>
      <c r="P103" s="856">
        <f>'Statistics 2012-13'!P26</f>
        <v>25</v>
      </c>
      <c r="Q103" s="859">
        <f>'Statistics 2012-13'!Q26</f>
        <v>38</v>
      </c>
      <c r="R103" s="599"/>
      <c r="T103" s="1150" t="s">
        <v>78</v>
      </c>
      <c r="U103" s="1151"/>
      <c r="V103" s="1152"/>
      <c r="W103" s="107">
        <f>SUM(W99:W102)</f>
        <v>28</v>
      </c>
      <c r="X103" s="103">
        <f>SUM(X99:X102)</f>
        <v>41</v>
      </c>
      <c r="Y103" s="1182">
        <f>SUM(Y99:Y102)</f>
        <v>69</v>
      </c>
      <c r="Z103" s="1183"/>
    </row>
    <row r="104" spans="2:27" ht="15" customHeight="1" x14ac:dyDescent="0.2">
      <c r="B104" s="538">
        <f>B103+30</f>
        <v>274</v>
      </c>
      <c r="C104" s="503">
        <f>'Statistics 2012-13'!C27</f>
        <v>5</v>
      </c>
      <c r="D104" s="863">
        <f>'Statistics 2012-13'!D27</f>
        <v>10</v>
      </c>
      <c r="E104" s="864">
        <f>'Statistics 2012-13'!E27</f>
        <v>15</v>
      </c>
      <c r="F104" s="509">
        <f>'Statistics 2012-13'!F27</f>
        <v>4</v>
      </c>
      <c r="G104" s="863">
        <f>'Statistics 2012-13'!G27</f>
        <v>2</v>
      </c>
      <c r="H104" s="864">
        <f>'Statistics 2012-13'!H27</f>
        <v>6</v>
      </c>
      <c r="I104" s="509">
        <f>'Statistics 2012-13'!I27</f>
        <v>8</v>
      </c>
      <c r="J104" s="863">
        <f>'Statistics 2012-13'!J27</f>
        <v>4</v>
      </c>
      <c r="K104" s="864">
        <f>'Statistics 2012-13'!K27</f>
        <v>12</v>
      </c>
      <c r="L104" s="509">
        <f>'Statistics 2012-13'!L27</f>
        <v>4</v>
      </c>
      <c r="M104" s="863">
        <f>'Statistics 2012-13'!M27</f>
        <v>11</v>
      </c>
      <c r="N104" s="864">
        <f>'Statistics 2012-13'!N27</f>
        <v>15</v>
      </c>
      <c r="O104" s="509">
        <f>'Statistics 2012-13'!O27</f>
        <v>21</v>
      </c>
      <c r="P104" s="863">
        <f>'Statistics 2012-13'!P27</f>
        <v>27</v>
      </c>
      <c r="Q104" s="864">
        <f>'Statistics 2012-13'!Q27</f>
        <v>48</v>
      </c>
      <c r="R104" s="601"/>
    </row>
    <row r="105" spans="2:27" ht="15" customHeight="1" x14ac:dyDescent="0.2">
      <c r="B105" s="540">
        <f t="shared" si="30"/>
        <v>305</v>
      </c>
      <c r="C105" s="504">
        <f>'Statistics 2012-13'!C28</f>
        <v>6</v>
      </c>
      <c r="D105" s="861">
        <f>'Statistics 2012-13'!D28</f>
        <v>11</v>
      </c>
      <c r="E105" s="862">
        <f>'Statistics 2012-13'!E28</f>
        <v>17</v>
      </c>
      <c r="F105" s="510">
        <f>'Statistics 2012-13'!F28</f>
        <v>5</v>
      </c>
      <c r="G105" s="861">
        <f>'Statistics 2012-13'!G28</f>
        <v>2</v>
      </c>
      <c r="H105" s="862">
        <f>'Statistics 2012-13'!H28</f>
        <v>7</v>
      </c>
      <c r="I105" s="510">
        <f>'Statistics 2012-13'!I28</f>
        <v>9</v>
      </c>
      <c r="J105" s="861">
        <f>'Statistics 2012-13'!J28</f>
        <v>4</v>
      </c>
      <c r="K105" s="862">
        <f>'Statistics 2012-13'!K28</f>
        <v>13</v>
      </c>
      <c r="L105" s="510">
        <f>'Statistics 2012-13'!L28</f>
        <v>5</v>
      </c>
      <c r="M105" s="861">
        <f>'Statistics 2012-13'!M28</f>
        <v>13</v>
      </c>
      <c r="N105" s="862">
        <f>'Statistics 2012-13'!N28</f>
        <v>18</v>
      </c>
      <c r="O105" s="510">
        <f>'Statistics 2012-13'!O28</f>
        <v>25</v>
      </c>
      <c r="P105" s="861">
        <f>'Statistics 2012-13'!P28</f>
        <v>30</v>
      </c>
      <c r="Q105" s="862">
        <f>'Statistics 2012-13'!Q28</f>
        <v>55</v>
      </c>
      <c r="R105" s="600"/>
    </row>
    <row r="106" spans="2:27" ht="15" customHeight="1" x14ac:dyDescent="0.2">
      <c r="B106" s="538">
        <f>B105+30</f>
        <v>335</v>
      </c>
      <c r="C106" s="502">
        <f>'Statistics 2012-13'!C29</f>
        <v>6</v>
      </c>
      <c r="D106" s="856">
        <f>'Statistics 2012-13'!D29</f>
        <v>12</v>
      </c>
      <c r="E106" s="859">
        <f>'Statistics 2012-13'!E29</f>
        <v>18</v>
      </c>
      <c r="F106" s="508">
        <f>'Statistics 2012-13'!F29</f>
        <v>5</v>
      </c>
      <c r="G106" s="856">
        <f>'Statistics 2012-13'!G29</f>
        <v>2</v>
      </c>
      <c r="H106" s="859">
        <f>'Statistics 2012-13'!H29</f>
        <v>7</v>
      </c>
      <c r="I106" s="508">
        <f>'Statistics 2012-13'!I29</f>
        <v>10</v>
      </c>
      <c r="J106" s="856">
        <f>'Statistics 2012-13'!J29</f>
        <v>4</v>
      </c>
      <c r="K106" s="859">
        <f>'Statistics 2012-13'!K29</f>
        <v>14</v>
      </c>
      <c r="L106" s="508">
        <f>'Statistics 2012-13'!L29</f>
        <v>5</v>
      </c>
      <c r="M106" s="856">
        <f>'Statistics 2012-13'!M29</f>
        <v>13</v>
      </c>
      <c r="N106" s="859">
        <f>'Statistics 2012-13'!N29</f>
        <v>18</v>
      </c>
      <c r="O106" s="508">
        <f>'Statistics 2012-13'!O29</f>
        <v>26</v>
      </c>
      <c r="P106" s="856">
        <f>'Statistics 2012-13'!P29</f>
        <v>31</v>
      </c>
      <c r="Q106" s="859">
        <f>'Statistics 2012-13'!Q29</f>
        <v>57</v>
      </c>
      <c r="R106" s="599"/>
    </row>
    <row r="107" spans="2:27" ht="15" customHeight="1" x14ac:dyDescent="0.2">
      <c r="B107" s="539">
        <f t="shared" si="30"/>
        <v>366</v>
      </c>
      <c r="C107" s="503">
        <f>'Statistics 2012-13'!C30</f>
        <v>8</v>
      </c>
      <c r="D107" s="863">
        <f>'Statistics 2012-13'!D30</f>
        <v>14</v>
      </c>
      <c r="E107" s="864">
        <f>'Statistics 2012-13'!E30</f>
        <v>22</v>
      </c>
      <c r="F107" s="509">
        <f>'Statistics 2012-13'!F30</f>
        <v>5</v>
      </c>
      <c r="G107" s="863">
        <f>'Statistics 2012-13'!G30</f>
        <v>2</v>
      </c>
      <c r="H107" s="864">
        <f>'Statistics 2012-13'!H30</f>
        <v>7</v>
      </c>
      <c r="I107" s="509">
        <f>'Statistics 2012-13'!I30</f>
        <v>10</v>
      </c>
      <c r="J107" s="863">
        <f>'Statistics 2012-13'!J30</f>
        <v>4</v>
      </c>
      <c r="K107" s="864">
        <f>'Statistics 2012-13'!K30</f>
        <v>14</v>
      </c>
      <c r="L107" s="509">
        <f>'Statistics 2012-13'!L30</f>
        <v>5</v>
      </c>
      <c r="M107" s="863">
        <f>'Statistics 2012-13'!M30</f>
        <v>13</v>
      </c>
      <c r="N107" s="864">
        <f>'Statistics 2012-13'!N30</f>
        <v>18</v>
      </c>
      <c r="O107" s="509">
        <f>'Statistics 2012-13'!O30</f>
        <v>28</v>
      </c>
      <c r="P107" s="863">
        <f>'Statistics 2012-13'!P30</f>
        <v>33</v>
      </c>
      <c r="Q107" s="864">
        <f>'Statistics 2012-13'!Q30</f>
        <v>61</v>
      </c>
      <c r="R107" s="601"/>
    </row>
    <row r="108" spans="2:27" ht="15" customHeight="1" x14ac:dyDescent="0.2">
      <c r="B108" s="538">
        <f t="shared" si="30"/>
        <v>397</v>
      </c>
      <c r="C108" s="502">
        <f>'Statistics 2012-13'!C31</f>
        <v>8</v>
      </c>
      <c r="D108" s="856">
        <f>'Statistics 2012-13'!D31</f>
        <v>15</v>
      </c>
      <c r="E108" s="859">
        <f>'Statistics 2012-13'!E31</f>
        <v>23</v>
      </c>
      <c r="F108" s="508">
        <f>'Statistics 2012-13'!F31</f>
        <v>5</v>
      </c>
      <c r="G108" s="856">
        <f>'Statistics 2012-13'!G31</f>
        <v>2</v>
      </c>
      <c r="H108" s="859">
        <f>'Statistics 2012-13'!H31</f>
        <v>7</v>
      </c>
      <c r="I108" s="508">
        <f>'Statistics 2012-13'!I31</f>
        <v>10</v>
      </c>
      <c r="J108" s="856">
        <f>'Statistics 2012-13'!J31</f>
        <v>4</v>
      </c>
      <c r="K108" s="859">
        <f>'Statistics 2012-13'!K31</f>
        <v>14</v>
      </c>
      <c r="L108" s="508">
        <f>'Statistics 2012-13'!L31</f>
        <v>5</v>
      </c>
      <c r="M108" s="856">
        <f>'Statistics 2012-13'!M31</f>
        <v>13</v>
      </c>
      <c r="N108" s="859">
        <f>'Statistics 2012-13'!N31</f>
        <v>18</v>
      </c>
      <c r="O108" s="508">
        <f>'Statistics 2012-13'!O31</f>
        <v>28</v>
      </c>
      <c r="P108" s="856">
        <f>'Statistics 2012-13'!P31</f>
        <v>34</v>
      </c>
      <c r="Q108" s="859">
        <f>'Statistics 2012-13'!Q31</f>
        <v>62</v>
      </c>
      <c r="R108" s="599"/>
    </row>
    <row r="109" spans="2:27" ht="15" customHeight="1" x14ac:dyDescent="0.2">
      <c r="B109" s="538">
        <f>B108+28+IF(MOD(R$2,4)=0,0,1)</f>
        <v>426</v>
      </c>
      <c r="C109" s="502">
        <f>'Statistics 2012-13'!C32</f>
        <v>8</v>
      </c>
      <c r="D109" s="856">
        <f>'Statistics 2012-13'!D32</f>
        <v>15</v>
      </c>
      <c r="E109" s="859">
        <f>'Statistics 2012-13'!E32</f>
        <v>23</v>
      </c>
      <c r="F109" s="508">
        <f>'Statistics 2012-13'!F32</f>
        <v>5</v>
      </c>
      <c r="G109" s="856">
        <f>'Statistics 2012-13'!G32</f>
        <v>2</v>
      </c>
      <c r="H109" s="859">
        <f>'Statistics 2012-13'!H32</f>
        <v>7</v>
      </c>
      <c r="I109" s="508">
        <f>'Statistics 2012-13'!I32</f>
        <v>10</v>
      </c>
      <c r="J109" s="856">
        <f>'Statistics 2012-13'!J32</f>
        <v>4</v>
      </c>
      <c r="K109" s="859">
        <f>'Statistics 2012-13'!K32</f>
        <v>14</v>
      </c>
      <c r="L109" s="508">
        <f>'Statistics 2012-13'!L32</f>
        <v>5</v>
      </c>
      <c r="M109" s="856">
        <f>'Statistics 2012-13'!M32</f>
        <v>15</v>
      </c>
      <c r="N109" s="859">
        <f>'Statistics 2012-13'!N32</f>
        <v>20</v>
      </c>
      <c r="O109" s="508">
        <f>'Statistics 2012-13'!O32</f>
        <v>28</v>
      </c>
      <c r="P109" s="856">
        <f>'Statistics 2012-13'!P32</f>
        <v>36</v>
      </c>
      <c r="Q109" s="859">
        <f>'Statistics 2012-13'!Q32</f>
        <v>64</v>
      </c>
      <c r="R109" s="599"/>
    </row>
    <row r="110" spans="2:27" ht="15" customHeight="1" thickBot="1" x14ac:dyDescent="0.25">
      <c r="B110" s="541">
        <f t="shared" si="30"/>
        <v>457</v>
      </c>
      <c r="C110" s="505">
        <f>'Statistics 2012-13'!C33</f>
        <v>8</v>
      </c>
      <c r="D110" s="857">
        <f>'Statistics 2012-13'!D33</f>
        <v>17</v>
      </c>
      <c r="E110" s="860">
        <f>'Statistics 2012-13'!E33</f>
        <v>25</v>
      </c>
      <c r="F110" s="511">
        <f>'Statistics 2012-13'!F33</f>
        <v>5</v>
      </c>
      <c r="G110" s="857">
        <f>'Statistics 2012-13'!G33</f>
        <v>2</v>
      </c>
      <c r="H110" s="860">
        <f>'Statistics 2012-13'!H33</f>
        <v>7</v>
      </c>
      <c r="I110" s="511">
        <f>'Statistics 2012-13'!I33</f>
        <v>10</v>
      </c>
      <c r="J110" s="857">
        <f>'Statistics 2012-13'!J33</f>
        <v>5</v>
      </c>
      <c r="K110" s="860">
        <f>'Statistics 2012-13'!K33</f>
        <v>15</v>
      </c>
      <c r="L110" s="511">
        <f>'Statistics 2012-13'!L33</f>
        <v>5</v>
      </c>
      <c r="M110" s="857">
        <f>'Statistics 2012-13'!M33</f>
        <v>17</v>
      </c>
      <c r="N110" s="860">
        <f>'Statistics 2012-13'!N33</f>
        <v>22</v>
      </c>
      <c r="O110" s="511">
        <f>'Statistics 2012-13'!O33</f>
        <v>28</v>
      </c>
      <c r="P110" s="857">
        <f>'Statistics 2012-13'!P33</f>
        <v>41</v>
      </c>
      <c r="Q110" s="860">
        <f>'Statistics 2012-13'!Q33</f>
        <v>69</v>
      </c>
      <c r="R110" s="866"/>
    </row>
    <row r="111" spans="2:27" ht="15" customHeight="1" thickBot="1" x14ac:dyDescent="0.25">
      <c r="B111" s="38"/>
      <c r="C111" s="506"/>
      <c r="D111" s="522"/>
      <c r="E111" s="534"/>
      <c r="F111" s="506"/>
      <c r="G111" s="522"/>
      <c r="H111" s="534"/>
      <c r="I111" s="506"/>
      <c r="J111" s="522"/>
      <c r="K111" s="534"/>
      <c r="L111" s="506"/>
      <c r="M111" s="522"/>
      <c r="N111" s="534"/>
      <c r="O111" s="506"/>
      <c r="P111" s="522"/>
      <c r="Q111" s="534"/>
    </row>
    <row r="112" spans="2:27" ht="15" customHeight="1" x14ac:dyDescent="0.2">
      <c r="B112" s="608" t="s">
        <v>97</v>
      </c>
      <c r="C112" s="869">
        <f>C101</f>
        <v>2</v>
      </c>
      <c r="D112" s="909">
        <f>D101</f>
        <v>6</v>
      </c>
      <c r="E112" s="616">
        <f t="shared" ref="E112:Q112" si="31">E101</f>
        <v>8</v>
      </c>
      <c r="F112" s="869">
        <f t="shared" si="31"/>
        <v>1</v>
      </c>
      <c r="G112" s="909">
        <f t="shared" si="31"/>
        <v>1</v>
      </c>
      <c r="H112" s="620">
        <f t="shared" si="31"/>
        <v>2</v>
      </c>
      <c r="I112" s="869">
        <f t="shared" si="31"/>
        <v>1</v>
      </c>
      <c r="J112" s="909">
        <f t="shared" si="31"/>
        <v>3</v>
      </c>
      <c r="K112" s="885">
        <f t="shared" si="31"/>
        <v>4</v>
      </c>
      <c r="L112" s="869">
        <f t="shared" si="31"/>
        <v>0</v>
      </c>
      <c r="M112" s="909">
        <f t="shared" si="31"/>
        <v>7</v>
      </c>
      <c r="N112" s="912">
        <f t="shared" si="31"/>
        <v>7</v>
      </c>
      <c r="O112" s="869">
        <f t="shared" si="31"/>
        <v>4</v>
      </c>
      <c r="P112" s="909">
        <f t="shared" si="31"/>
        <v>17</v>
      </c>
      <c r="Q112" s="881">
        <f t="shared" si="31"/>
        <v>21</v>
      </c>
      <c r="R112" s="915">
        <f>SUM(R99:R101)</f>
        <v>0</v>
      </c>
    </row>
    <row r="113" spans="2:27" ht="15" customHeight="1" x14ac:dyDescent="0.2">
      <c r="B113" s="609" t="s">
        <v>98</v>
      </c>
      <c r="C113" s="870">
        <f>C104-C101</f>
        <v>3</v>
      </c>
      <c r="D113" s="910">
        <f>D104-D101</f>
        <v>4</v>
      </c>
      <c r="E113" s="617">
        <f t="shared" ref="E113:Q113" si="32">E104-E101</f>
        <v>7</v>
      </c>
      <c r="F113" s="870">
        <f t="shared" si="32"/>
        <v>3</v>
      </c>
      <c r="G113" s="910">
        <f t="shared" si="32"/>
        <v>1</v>
      </c>
      <c r="H113" s="621">
        <f t="shared" si="32"/>
        <v>4</v>
      </c>
      <c r="I113" s="870">
        <f t="shared" si="32"/>
        <v>7</v>
      </c>
      <c r="J113" s="910">
        <f t="shared" si="32"/>
        <v>1</v>
      </c>
      <c r="K113" s="886">
        <f t="shared" si="32"/>
        <v>8</v>
      </c>
      <c r="L113" s="870">
        <f t="shared" si="32"/>
        <v>4</v>
      </c>
      <c r="M113" s="910">
        <f t="shared" si="32"/>
        <v>4</v>
      </c>
      <c r="N113" s="913">
        <f t="shared" si="32"/>
        <v>8</v>
      </c>
      <c r="O113" s="870">
        <f t="shared" si="32"/>
        <v>17</v>
      </c>
      <c r="P113" s="910">
        <f t="shared" si="32"/>
        <v>10</v>
      </c>
      <c r="Q113" s="882">
        <f t="shared" si="32"/>
        <v>27</v>
      </c>
      <c r="R113" s="916">
        <f>SUM(R102:R104)</f>
        <v>0</v>
      </c>
    </row>
    <row r="114" spans="2:27" ht="15" customHeight="1" x14ac:dyDescent="0.2">
      <c r="B114" s="609" t="s">
        <v>99</v>
      </c>
      <c r="C114" s="870">
        <f>C107-C104</f>
        <v>3</v>
      </c>
      <c r="D114" s="910">
        <f>D107-D104</f>
        <v>4</v>
      </c>
      <c r="E114" s="617">
        <f t="shared" ref="E114:Q114" si="33">E107-E104</f>
        <v>7</v>
      </c>
      <c r="F114" s="870">
        <f t="shared" si="33"/>
        <v>1</v>
      </c>
      <c r="G114" s="910">
        <f t="shared" si="33"/>
        <v>0</v>
      </c>
      <c r="H114" s="621">
        <f t="shared" si="33"/>
        <v>1</v>
      </c>
      <c r="I114" s="870">
        <f t="shared" si="33"/>
        <v>2</v>
      </c>
      <c r="J114" s="910">
        <f t="shared" si="33"/>
        <v>0</v>
      </c>
      <c r="K114" s="886">
        <f t="shared" si="33"/>
        <v>2</v>
      </c>
      <c r="L114" s="870">
        <f t="shared" si="33"/>
        <v>1</v>
      </c>
      <c r="M114" s="910">
        <f t="shared" si="33"/>
        <v>2</v>
      </c>
      <c r="N114" s="913">
        <f t="shared" si="33"/>
        <v>3</v>
      </c>
      <c r="O114" s="870">
        <f t="shared" si="33"/>
        <v>7</v>
      </c>
      <c r="P114" s="910">
        <f t="shared" si="33"/>
        <v>6</v>
      </c>
      <c r="Q114" s="882">
        <f t="shared" si="33"/>
        <v>13</v>
      </c>
      <c r="R114" s="916">
        <f>SUM(R105:R107)</f>
        <v>0</v>
      </c>
    </row>
    <row r="115" spans="2:27" ht="15" customHeight="1" thickBot="1" x14ac:dyDescent="0.25">
      <c r="B115" s="610" t="s">
        <v>100</v>
      </c>
      <c r="C115" s="870">
        <f>C110-C107</f>
        <v>0</v>
      </c>
      <c r="D115" s="910">
        <f>D110-D107</f>
        <v>3</v>
      </c>
      <c r="E115" s="617">
        <f t="shared" ref="E115:Q115" si="34">E110-E107</f>
        <v>3</v>
      </c>
      <c r="F115" s="870">
        <f t="shared" si="34"/>
        <v>0</v>
      </c>
      <c r="G115" s="910">
        <f t="shared" si="34"/>
        <v>0</v>
      </c>
      <c r="H115" s="621">
        <f t="shared" si="34"/>
        <v>0</v>
      </c>
      <c r="I115" s="870">
        <f t="shared" si="34"/>
        <v>0</v>
      </c>
      <c r="J115" s="910">
        <f t="shared" si="34"/>
        <v>1</v>
      </c>
      <c r="K115" s="886">
        <f t="shared" si="34"/>
        <v>1</v>
      </c>
      <c r="L115" s="870">
        <f t="shared" si="34"/>
        <v>0</v>
      </c>
      <c r="M115" s="910">
        <f t="shared" si="34"/>
        <v>4</v>
      </c>
      <c r="N115" s="913">
        <f t="shared" si="34"/>
        <v>4</v>
      </c>
      <c r="O115" s="870">
        <f t="shared" si="34"/>
        <v>0</v>
      </c>
      <c r="P115" s="910">
        <f t="shared" si="34"/>
        <v>8</v>
      </c>
      <c r="Q115" s="882">
        <f t="shared" si="34"/>
        <v>8</v>
      </c>
      <c r="R115" s="916">
        <f>SUM(R108:R110)</f>
        <v>0</v>
      </c>
    </row>
    <row r="116" spans="2:27" ht="15" customHeight="1" thickBot="1" x14ac:dyDescent="0.25">
      <c r="B116" s="904" t="s">
        <v>96</v>
      </c>
      <c r="C116" s="872">
        <f>SUM(C112:C115)</f>
        <v>8</v>
      </c>
      <c r="D116" s="911">
        <f>SUM(D112:D115)</f>
        <v>17</v>
      </c>
      <c r="E116" s="619">
        <f t="shared" ref="E116:R116" si="35">SUM(E112:E115)</f>
        <v>25</v>
      </c>
      <c r="F116" s="872">
        <f t="shared" si="35"/>
        <v>5</v>
      </c>
      <c r="G116" s="911">
        <f t="shared" si="35"/>
        <v>2</v>
      </c>
      <c r="H116" s="623">
        <f t="shared" si="35"/>
        <v>7</v>
      </c>
      <c r="I116" s="872">
        <f t="shared" si="35"/>
        <v>10</v>
      </c>
      <c r="J116" s="911">
        <f t="shared" si="35"/>
        <v>5</v>
      </c>
      <c r="K116" s="888">
        <f t="shared" si="35"/>
        <v>15</v>
      </c>
      <c r="L116" s="872">
        <f t="shared" si="35"/>
        <v>5</v>
      </c>
      <c r="M116" s="911">
        <f t="shared" si="35"/>
        <v>17</v>
      </c>
      <c r="N116" s="914">
        <f t="shared" si="35"/>
        <v>22</v>
      </c>
      <c r="O116" s="872">
        <f t="shared" si="35"/>
        <v>28</v>
      </c>
      <c r="P116" s="911">
        <f t="shared" si="35"/>
        <v>41</v>
      </c>
      <c r="Q116" s="884">
        <f t="shared" si="35"/>
        <v>69</v>
      </c>
      <c r="R116" s="917">
        <f t="shared" si="35"/>
        <v>0</v>
      </c>
    </row>
    <row r="117" spans="2:27" ht="15" customHeight="1" x14ac:dyDescent="0.2">
      <c r="B117" s="38"/>
      <c r="C117" s="506"/>
      <c r="D117" s="522"/>
      <c r="E117" s="534"/>
      <c r="F117" s="506"/>
      <c r="G117" s="522"/>
      <c r="H117" s="534"/>
      <c r="I117" s="506"/>
      <c r="J117" s="522"/>
      <c r="K117" s="534"/>
      <c r="L117" s="506"/>
      <c r="M117" s="522"/>
      <c r="N117" s="534"/>
      <c r="O117" s="506"/>
      <c r="P117" s="522"/>
      <c r="Q117" s="534"/>
    </row>
    <row r="118" spans="2:27" ht="15" customHeight="1" x14ac:dyDescent="0.2">
      <c r="C118" s="506">
        <f>C95+1</f>
        <v>5</v>
      </c>
      <c r="D118" s="522" t="s">
        <v>87</v>
      </c>
      <c r="E118" s="534"/>
      <c r="F118" s="506"/>
      <c r="G118" s="522"/>
      <c r="H118" s="534"/>
      <c r="I118" s="506"/>
      <c r="J118" s="522"/>
      <c r="K118" s="534"/>
      <c r="L118" s="506"/>
      <c r="M118" s="522"/>
      <c r="N118" s="534"/>
      <c r="O118" s="506"/>
      <c r="P118" s="522"/>
      <c r="Q118" s="534"/>
    </row>
    <row r="119" spans="2:27" ht="15" customHeight="1" thickBot="1" x14ac:dyDescent="0.25">
      <c r="B119" s="38"/>
      <c r="C119" s="506"/>
      <c r="D119" s="522"/>
      <c r="E119" s="534"/>
      <c r="F119" s="506"/>
      <c r="G119" s="522"/>
      <c r="H119" s="534"/>
      <c r="I119" s="506"/>
      <c r="J119" s="522"/>
      <c r="K119" s="534"/>
      <c r="L119" s="506"/>
      <c r="M119" s="522"/>
      <c r="N119" s="534"/>
      <c r="O119" s="506"/>
      <c r="P119" s="522"/>
      <c r="Q119" s="534"/>
    </row>
    <row r="120" spans="2:27" ht="30" customHeight="1" thickBot="1" x14ac:dyDescent="0.25">
      <c r="B120" s="81" t="s">
        <v>76</v>
      </c>
      <c r="C120" s="1113" t="s">
        <v>73</v>
      </c>
      <c r="D120" s="1114"/>
      <c r="E120" s="1115"/>
      <c r="F120" s="1099" t="s">
        <v>75</v>
      </c>
      <c r="G120" s="1100"/>
      <c r="H120" s="1101"/>
      <c r="I120" s="1108" t="s">
        <v>41</v>
      </c>
      <c r="J120" s="1109"/>
      <c r="K120" s="1110"/>
      <c r="L120" s="1105" t="s">
        <v>68</v>
      </c>
      <c r="M120" s="1106"/>
      <c r="N120" s="1179"/>
      <c r="O120" s="1138" t="s">
        <v>76</v>
      </c>
      <c r="P120" s="1139"/>
      <c r="Q120" s="1140"/>
      <c r="R120" s="598" t="s">
        <v>91</v>
      </c>
      <c r="S120" s="24"/>
      <c r="T120" s="1138" t="s">
        <v>104</v>
      </c>
      <c r="U120" s="1139"/>
      <c r="V120" s="1139"/>
      <c r="W120" s="1139"/>
      <c r="X120" s="1139"/>
      <c r="Y120" s="1139"/>
      <c r="Z120" s="1140"/>
      <c r="AA120" s="482"/>
    </row>
    <row r="121" spans="2:27" ht="30" customHeight="1" thickBot="1" x14ac:dyDescent="0.25">
      <c r="B121" s="694" t="s">
        <v>160</v>
      </c>
      <c r="C121" s="184" t="s">
        <v>6</v>
      </c>
      <c r="D121" s="185" t="s">
        <v>4</v>
      </c>
      <c r="E121" s="67" t="s">
        <v>28</v>
      </c>
      <c r="F121" s="184" t="s">
        <v>6</v>
      </c>
      <c r="G121" s="185" t="s">
        <v>4</v>
      </c>
      <c r="H121" s="67" t="s">
        <v>28</v>
      </c>
      <c r="I121" s="184" t="s">
        <v>6</v>
      </c>
      <c r="J121" s="185" t="s">
        <v>4</v>
      </c>
      <c r="K121" s="67" t="s">
        <v>28</v>
      </c>
      <c r="L121" s="184" t="s">
        <v>6</v>
      </c>
      <c r="M121" s="185" t="s">
        <v>4</v>
      </c>
      <c r="N121" s="67" t="s">
        <v>28</v>
      </c>
      <c r="O121" s="186" t="s">
        <v>6</v>
      </c>
      <c r="P121" s="187" t="s">
        <v>4</v>
      </c>
      <c r="Q121" s="80" t="s">
        <v>28</v>
      </c>
      <c r="R121" s="694" t="s">
        <v>28</v>
      </c>
      <c r="S121" s="24"/>
      <c r="T121" s="1163" t="str">
        <f>B121</f>
        <v>F/Y  2011 ~ 2012</v>
      </c>
      <c r="U121" s="1164"/>
      <c r="V121" s="1165"/>
      <c r="W121" s="188" t="s">
        <v>6</v>
      </c>
      <c r="X121" s="185" t="s">
        <v>4</v>
      </c>
      <c r="Y121" s="1186" t="s">
        <v>28</v>
      </c>
      <c r="Z121" s="1187"/>
      <c r="AA121" s="482"/>
    </row>
    <row r="122" spans="2:27" ht="15" customHeight="1" x14ac:dyDescent="0.2">
      <c r="B122" s="537">
        <f>DATE($U$2,4,30)</f>
        <v>121</v>
      </c>
      <c r="C122" s="501">
        <f>'Statistics 2011-12'!C22</f>
        <v>0</v>
      </c>
      <c r="D122" s="855">
        <f>'Statistics 2011-12'!D22</f>
        <v>2</v>
      </c>
      <c r="E122" s="858">
        <f>'Statistics 2011-12'!E22</f>
        <v>2</v>
      </c>
      <c r="F122" s="507">
        <f>'Statistics 2011-12'!F22</f>
        <v>0</v>
      </c>
      <c r="G122" s="855">
        <f>'Statistics 2011-12'!G22</f>
        <v>1</v>
      </c>
      <c r="H122" s="858">
        <f>'Statistics 2011-12'!H22</f>
        <v>1</v>
      </c>
      <c r="I122" s="507">
        <f>'Statistics 2011-12'!I22</f>
        <v>0</v>
      </c>
      <c r="J122" s="855">
        <f>'Statistics 2011-12'!J22</f>
        <v>2</v>
      </c>
      <c r="K122" s="858">
        <f>'Statistics 2011-12'!K22</f>
        <v>2</v>
      </c>
      <c r="L122" s="507">
        <f>'Statistics 2011-12'!L22</f>
        <v>0</v>
      </c>
      <c r="M122" s="855">
        <f>'Statistics 2011-12'!M22</f>
        <v>0</v>
      </c>
      <c r="N122" s="858">
        <f>'Statistics 2011-12'!N22</f>
        <v>0</v>
      </c>
      <c r="O122" s="507">
        <f>'Statistics 2011-12'!O22</f>
        <v>0</v>
      </c>
      <c r="P122" s="855">
        <f>'Statistics 2011-12'!P22</f>
        <v>5</v>
      </c>
      <c r="Q122" s="858">
        <f>'Statistics 2011-12'!Q22</f>
        <v>5</v>
      </c>
      <c r="R122" s="865">
        <v>1</v>
      </c>
      <c r="T122" s="1156" t="s">
        <v>73</v>
      </c>
      <c r="U122" s="1157"/>
      <c r="V122" s="1158"/>
      <c r="W122" s="189">
        <f>C139</f>
        <v>5</v>
      </c>
      <c r="X122" s="190">
        <f>D139</f>
        <v>18</v>
      </c>
      <c r="Y122" s="921">
        <f>SUM(W122:X122)</f>
        <v>23</v>
      </c>
      <c r="Z122" s="1192">
        <f>SUM(W122:X123)</f>
        <v>45</v>
      </c>
    </row>
    <row r="123" spans="2:27" ht="15" customHeight="1" x14ac:dyDescent="0.2">
      <c r="B123" s="538">
        <f>B122+31</f>
        <v>152</v>
      </c>
      <c r="C123" s="502">
        <f>'Statistics 2011-12'!C23</f>
        <v>1</v>
      </c>
      <c r="D123" s="856">
        <f>'Statistics 2011-12'!D23</f>
        <v>2</v>
      </c>
      <c r="E123" s="859">
        <f>'Statistics 2011-12'!E23</f>
        <v>3</v>
      </c>
      <c r="F123" s="508">
        <f>'Statistics 2011-12'!F23</f>
        <v>0</v>
      </c>
      <c r="G123" s="856">
        <f>'Statistics 2011-12'!G23</f>
        <v>1</v>
      </c>
      <c r="H123" s="859">
        <f>'Statistics 2011-12'!H23</f>
        <v>1</v>
      </c>
      <c r="I123" s="508">
        <f>'Statistics 2011-12'!I23</f>
        <v>0</v>
      </c>
      <c r="J123" s="856">
        <f>'Statistics 2011-12'!J23</f>
        <v>5</v>
      </c>
      <c r="K123" s="859">
        <f>'Statistics 2011-12'!K23</f>
        <v>5</v>
      </c>
      <c r="L123" s="508">
        <f>'Statistics 2011-12'!L23</f>
        <v>0</v>
      </c>
      <c r="M123" s="856">
        <f>'Statistics 2011-12'!M23</f>
        <v>0</v>
      </c>
      <c r="N123" s="859">
        <f>'Statistics 2011-12'!N23</f>
        <v>0</v>
      </c>
      <c r="O123" s="508">
        <f>'Statistics 2011-12'!O23</f>
        <v>1</v>
      </c>
      <c r="P123" s="856">
        <f>'Statistics 2011-12'!P23</f>
        <v>8</v>
      </c>
      <c r="Q123" s="859">
        <f>'Statistics 2011-12'!Q23</f>
        <v>9</v>
      </c>
      <c r="R123" s="599"/>
      <c r="T123" s="1133" t="s">
        <v>75</v>
      </c>
      <c r="U123" s="1134"/>
      <c r="V123" s="1135"/>
      <c r="W123" s="919">
        <f>F139</f>
        <v>10</v>
      </c>
      <c r="X123" s="920">
        <f>G139</f>
        <v>12</v>
      </c>
      <c r="Y123" s="922">
        <f>SUM(W123:X123)</f>
        <v>22</v>
      </c>
      <c r="Z123" s="1193"/>
    </row>
    <row r="124" spans="2:27" ht="15" customHeight="1" x14ac:dyDescent="0.2">
      <c r="B124" s="539">
        <f>B123+30</f>
        <v>182</v>
      </c>
      <c r="C124" s="502">
        <f>'Statistics 2011-12'!C24</f>
        <v>2</v>
      </c>
      <c r="D124" s="856">
        <f>'Statistics 2011-12'!D24</f>
        <v>4</v>
      </c>
      <c r="E124" s="859">
        <f>'Statistics 2011-12'!E24</f>
        <v>6</v>
      </c>
      <c r="F124" s="508">
        <f>'Statistics 2011-12'!F24</f>
        <v>2</v>
      </c>
      <c r="G124" s="856">
        <f>'Statistics 2011-12'!G24</f>
        <v>1</v>
      </c>
      <c r="H124" s="859">
        <f>'Statistics 2011-12'!H24</f>
        <v>3</v>
      </c>
      <c r="I124" s="508">
        <f>'Statistics 2011-12'!I24</f>
        <v>0</v>
      </c>
      <c r="J124" s="856">
        <f>'Statistics 2011-12'!J24</f>
        <v>6</v>
      </c>
      <c r="K124" s="859">
        <f>'Statistics 2011-12'!K24</f>
        <v>6</v>
      </c>
      <c r="L124" s="508">
        <f>'Statistics 2011-12'!L24</f>
        <v>7</v>
      </c>
      <c r="M124" s="856">
        <f>'Statistics 2011-12'!M24</f>
        <v>0</v>
      </c>
      <c r="N124" s="859">
        <f>'Statistics 2011-12'!N24</f>
        <v>7</v>
      </c>
      <c r="O124" s="508">
        <f>'Statistics 2011-12'!O24</f>
        <v>11</v>
      </c>
      <c r="P124" s="856">
        <f>'Statistics 2011-12'!P24</f>
        <v>11</v>
      </c>
      <c r="Q124" s="859">
        <f>'Statistics 2011-12'!Q24</f>
        <v>22</v>
      </c>
      <c r="R124" s="599"/>
      <c r="T124" s="1120" t="s">
        <v>41</v>
      </c>
      <c r="U124" s="1121"/>
      <c r="V124" s="1122"/>
      <c r="W124" s="191">
        <f>I139</f>
        <v>8</v>
      </c>
      <c r="X124" s="192">
        <f>J139</f>
        <v>16</v>
      </c>
      <c r="Y124" s="923">
        <f t="shared" ref="Y124:Y125" si="36">SUM(W124:X124)</f>
        <v>24</v>
      </c>
      <c r="Z124" s="1190">
        <f>SUM(W124:X125)</f>
        <v>51</v>
      </c>
    </row>
    <row r="125" spans="2:27" ht="15" customHeight="1" thickBot="1" x14ac:dyDescent="0.25">
      <c r="B125" s="538">
        <f t="shared" ref="B125:B133" si="37">B124+31</f>
        <v>213</v>
      </c>
      <c r="C125" s="504">
        <f>'Statistics 2011-12'!C25</f>
        <v>2</v>
      </c>
      <c r="D125" s="861">
        <f>'Statistics 2011-12'!D25</f>
        <v>5</v>
      </c>
      <c r="E125" s="862">
        <f>'Statistics 2011-12'!E25</f>
        <v>7</v>
      </c>
      <c r="F125" s="510">
        <f>'Statistics 2011-12'!F25</f>
        <v>3</v>
      </c>
      <c r="G125" s="861">
        <f>'Statistics 2011-12'!G25</f>
        <v>1</v>
      </c>
      <c r="H125" s="862">
        <f>'Statistics 2011-12'!H25</f>
        <v>4</v>
      </c>
      <c r="I125" s="510">
        <f>'Statistics 2011-12'!I25</f>
        <v>1</v>
      </c>
      <c r="J125" s="861">
        <f>'Statistics 2011-12'!J25</f>
        <v>6</v>
      </c>
      <c r="K125" s="862">
        <f>'Statistics 2011-12'!K25</f>
        <v>7</v>
      </c>
      <c r="L125" s="510">
        <f>'Statistics 2011-12'!L25</f>
        <v>7</v>
      </c>
      <c r="M125" s="861">
        <f>'Statistics 2011-12'!M25</f>
        <v>3</v>
      </c>
      <c r="N125" s="862">
        <f>'Statistics 2011-12'!N25</f>
        <v>10</v>
      </c>
      <c r="O125" s="510">
        <f>'Statistics 2011-12'!O25</f>
        <v>13</v>
      </c>
      <c r="P125" s="861">
        <f>'Statistics 2011-12'!P25</f>
        <v>15</v>
      </c>
      <c r="Q125" s="862">
        <f>'Statistics 2011-12'!Q25</f>
        <v>28</v>
      </c>
      <c r="R125" s="600"/>
      <c r="T125" s="1123" t="s">
        <v>68</v>
      </c>
      <c r="U125" s="1124"/>
      <c r="V125" s="1125"/>
      <c r="W125" s="193">
        <f>L139</f>
        <v>14</v>
      </c>
      <c r="X125" s="194">
        <f>M139</f>
        <v>13</v>
      </c>
      <c r="Y125" s="924">
        <f t="shared" si="36"/>
        <v>27</v>
      </c>
      <c r="Z125" s="1191"/>
    </row>
    <row r="126" spans="2:27" ht="15" customHeight="1" thickBot="1" x14ac:dyDescent="0.25">
      <c r="B126" s="538">
        <f t="shared" si="37"/>
        <v>244</v>
      </c>
      <c r="C126" s="502">
        <f>'Statistics 2011-12'!C26</f>
        <v>2</v>
      </c>
      <c r="D126" s="856">
        <f>'Statistics 2011-12'!D26</f>
        <v>5</v>
      </c>
      <c r="E126" s="859">
        <f>'Statistics 2011-12'!E26</f>
        <v>7</v>
      </c>
      <c r="F126" s="508">
        <f>'Statistics 2011-12'!F26</f>
        <v>3</v>
      </c>
      <c r="G126" s="856">
        <f>'Statistics 2011-12'!G26</f>
        <v>1</v>
      </c>
      <c r="H126" s="859">
        <f>'Statistics 2011-12'!H26</f>
        <v>4</v>
      </c>
      <c r="I126" s="508">
        <f>'Statistics 2011-12'!I26</f>
        <v>1</v>
      </c>
      <c r="J126" s="856">
        <f>'Statistics 2011-12'!J26</f>
        <v>8</v>
      </c>
      <c r="K126" s="859">
        <f>'Statistics 2011-12'!K26</f>
        <v>9</v>
      </c>
      <c r="L126" s="508">
        <f>'Statistics 2011-12'!L26</f>
        <v>7</v>
      </c>
      <c r="M126" s="856">
        <f>'Statistics 2011-12'!M26</f>
        <v>6</v>
      </c>
      <c r="N126" s="859">
        <f>'Statistics 2011-12'!N26</f>
        <v>13</v>
      </c>
      <c r="O126" s="508">
        <f>'Statistics 2011-12'!O26</f>
        <v>13</v>
      </c>
      <c r="P126" s="856">
        <f>'Statistics 2011-12'!P26</f>
        <v>20</v>
      </c>
      <c r="Q126" s="859">
        <f>'Statistics 2011-12'!Q26</f>
        <v>33</v>
      </c>
      <c r="R126" s="599"/>
      <c r="T126" s="1150" t="s">
        <v>78</v>
      </c>
      <c r="U126" s="1151"/>
      <c r="V126" s="1152"/>
      <c r="W126" s="107">
        <f>SUM(W122:W125)</f>
        <v>37</v>
      </c>
      <c r="X126" s="103">
        <f>SUM(X122:X125)</f>
        <v>59</v>
      </c>
      <c r="Y126" s="1182">
        <f>SUM(Y122:Y125)</f>
        <v>96</v>
      </c>
      <c r="Z126" s="1183"/>
    </row>
    <row r="127" spans="2:27" ht="15" customHeight="1" x14ac:dyDescent="0.2">
      <c r="B127" s="538">
        <f>B126+30</f>
        <v>274</v>
      </c>
      <c r="C127" s="503">
        <f>'Statistics 2011-12'!C27</f>
        <v>3</v>
      </c>
      <c r="D127" s="863">
        <f>'Statistics 2011-12'!D27</f>
        <v>8</v>
      </c>
      <c r="E127" s="864">
        <f>'Statistics 2011-12'!E27</f>
        <v>11</v>
      </c>
      <c r="F127" s="509">
        <f>'Statistics 2011-12'!F27</f>
        <v>3</v>
      </c>
      <c r="G127" s="863">
        <f>'Statistics 2011-12'!G27</f>
        <v>2</v>
      </c>
      <c r="H127" s="864">
        <f>'Statistics 2011-12'!H27</f>
        <v>5</v>
      </c>
      <c r="I127" s="509">
        <f>'Statistics 2011-12'!I27</f>
        <v>4</v>
      </c>
      <c r="J127" s="863">
        <f>'Statistics 2011-12'!J27</f>
        <v>8</v>
      </c>
      <c r="K127" s="864">
        <f>'Statistics 2011-12'!K27</f>
        <v>12</v>
      </c>
      <c r="L127" s="509">
        <f>'Statistics 2011-12'!L27</f>
        <v>7</v>
      </c>
      <c r="M127" s="863">
        <f>'Statistics 2011-12'!M27</f>
        <v>7</v>
      </c>
      <c r="N127" s="864">
        <f>'Statistics 2011-12'!N27</f>
        <v>14</v>
      </c>
      <c r="O127" s="509">
        <f>'Statistics 2011-12'!O27</f>
        <v>17</v>
      </c>
      <c r="P127" s="863">
        <f>'Statistics 2011-12'!P27</f>
        <v>25</v>
      </c>
      <c r="Q127" s="864">
        <f>'Statistics 2011-12'!Q27</f>
        <v>42</v>
      </c>
      <c r="R127" s="601"/>
    </row>
    <row r="128" spans="2:27" ht="15" customHeight="1" x14ac:dyDescent="0.2">
      <c r="B128" s="540">
        <f t="shared" si="37"/>
        <v>305</v>
      </c>
      <c r="C128" s="504">
        <f>'Statistics 2011-12'!C28</f>
        <v>3</v>
      </c>
      <c r="D128" s="861">
        <f>'Statistics 2011-12'!D28</f>
        <v>9</v>
      </c>
      <c r="E128" s="862">
        <f>'Statistics 2011-12'!E28</f>
        <v>12</v>
      </c>
      <c r="F128" s="510">
        <f>'Statistics 2011-12'!F28</f>
        <v>5</v>
      </c>
      <c r="G128" s="861">
        <f>'Statistics 2011-12'!G28</f>
        <v>3</v>
      </c>
      <c r="H128" s="862">
        <f>'Statistics 2011-12'!H28</f>
        <v>8</v>
      </c>
      <c r="I128" s="510">
        <f>'Statistics 2011-12'!I28</f>
        <v>6</v>
      </c>
      <c r="J128" s="861">
        <f>'Statistics 2011-12'!J28</f>
        <v>8</v>
      </c>
      <c r="K128" s="862">
        <f>'Statistics 2011-12'!K28</f>
        <v>14</v>
      </c>
      <c r="L128" s="510">
        <f>'Statistics 2011-12'!L28</f>
        <v>11</v>
      </c>
      <c r="M128" s="861">
        <f>'Statistics 2011-12'!M28</f>
        <v>7</v>
      </c>
      <c r="N128" s="862">
        <f>'Statistics 2011-12'!N28</f>
        <v>18</v>
      </c>
      <c r="O128" s="510">
        <f>'Statistics 2011-12'!O28</f>
        <v>25</v>
      </c>
      <c r="P128" s="861">
        <f>'Statistics 2011-12'!P28</f>
        <v>27</v>
      </c>
      <c r="Q128" s="862">
        <f>'Statistics 2011-12'!Q28</f>
        <v>52</v>
      </c>
      <c r="R128" s="600">
        <v>1</v>
      </c>
    </row>
    <row r="129" spans="2:27" ht="15" customHeight="1" x14ac:dyDescent="0.2">
      <c r="B129" s="538">
        <f>B128+30</f>
        <v>335</v>
      </c>
      <c r="C129" s="502">
        <f>'Statistics 2011-12'!C29</f>
        <v>4</v>
      </c>
      <c r="D129" s="856">
        <f>'Statistics 2011-12'!D29</f>
        <v>9</v>
      </c>
      <c r="E129" s="859">
        <f>'Statistics 2011-12'!E29</f>
        <v>13</v>
      </c>
      <c r="F129" s="508">
        <f>'Statistics 2011-12'!F29</f>
        <v>7</v>
      </c>
      <c r="G129" s="856">
        <f>'Statistics 2011-12'!G29</f>
        <v>4</v>
      </c>
      <c r="H129" s="859">
        <f>'Statistics 2011-12'!H29</f>
        <v>11</v>
      </c>
      <c r="I129" s="508">
        <f>'Statistics 2011-12'!I29</f>
        <v>7</v>
      </c>
      <c r="J129" s="856">
        <f>'Statistics 2011-12'!J29</f>
        <v>9</v>
      </c>
      <c r="K129" s="859">
        <f>'Statistics 2011-12'!K29</f>
        <v>16</v>
      </c>
      <c r="L129" s="508">
        <f>'Statistics 2011-12'!L29</f>
        <v>12</v>
      </c>
      <c r="M129" s="856">
        <f>'Statistics 2011-12'!M29</f>
        <v>7</v>
      </c>
      <c r="N129" s="859">
        <f>'Statistics 2011-12'!N29</f>
        <v>19</v>
      </c>
      <c r="O129" s="508">
        <f>'Statistics 2011-12'!O29</f>
        <v>30</v>
      </c>
      <c r="P129" s="856">
        <f>'Statistics 2011-12'!P29</f>
        <v>29</v>
      </c>
      <c r="Q129" s="859">
        <f>'Statistics 2011-12'!Q29</f>
        <v>59</v>
      </c>
      <c r="R129" s="599"/>
    </row>
    <row r="130" spans="2:27" ht="15" customHeight="1" x14ac:dyDescent="0.2">
      <c r="B130" s="539">
        <f t="shared" si="37"/>
        <v>366</v>
      </c>
      <c r="C130" s="503">
        <f>'Statistics 2011-12'!C30</f>
        <v>4</v>
      </c>
      <c r="D130" s="863">
        <f>'Statistics 2011-12'!D30</f>
        <v>9</v>
      </c>
      <c r="E130" s="864">
        <f>'Statistics 2011-12'!E30</f>
        <v>13</v>
      </c>
      <c r="F130" s="509">
        <f>'Statistics 2011-12'!F30</f>
        <v>8</v>
      </c>
      <c r="G130" s="863">
        <f>'Statistics 2011-12'!G30</f>
        <v>4</v>
      </c>
      <c r="H130" s="864">
        <f>'Statistics 2011-12'!H30</f>
        <v>12</v>
      </c>
      <c r="I130" s="509">
        <f>'Statistics 2011-12'!I30</f>
        <v>7</v>
      </c>
      <c r="J130" s="863">
        <f>'Statistics 2011-12'!J30</f>
        <v>11</v>
      </c>
      <c r="K130" s="864">
        <f>'Statistics 2011-12'!K30</f>
        <v>18</v>
      </c>
      <c r="L130" s="509">
        <f>'Statistics 2011-12'!L30</f>
        <v>12</v>
      </c>
      <c r="M130" s="863">
        <f>'Statistics 2011-12'!M30</f>
        <v>7</v>
      </c>
      <c r="N130" s="864">
        <f>'Statistics 2011-12'!N30</f>
        <v>19</v>
      </c>
      <c r="O130" s="509">
        <f>'Statistics 2011-12'!O30</f>
        <v>31</v>
      </c>
      <c r="P130" s="863">
        <f>'Statistics 2011-12'!P30</f>
        <v>31</v>
      </c>
      <c r="Q130" s="864">
        <f>'Statistics 2011-12'!Q30</f>
        <v>62</v>
      </c>
      <c r="R130" s="601"/>
    </row>
    <row r="131" spans="2:27" ht="15" customHeight="1" x14ac:dyDescent="0.2">
      <c r="B131" s="538">
        <f t="shared" si="37"/>
        <v>397</v>
      </c>
      <c r="C131" s="502">
        <f>'Statistics 2011-12'!C31</f>
        <v>5</v>
      </c>
      <c r="D131" s="856">
        <f>'Statistics 2011-12'!D31</f>
        <v>14</v>
      </c>
      <c r="E131" s="859">
        <f>'Statistics 2011-12'!E31</f>
        <v>19</v>
      </c>
      <c r="F131" s="508">
        <f>'Statistics 2011-12'!F31</f>
        <v>9</v>
      </c>
      <c r="G131" s="856">
        <f>'Statistics 2011-12'!G31</f>
        <v>10</v>
      </c>
      <c r="H131" s="859">
        <f>'Statistics 2011-12'!H31</f>
        <v>19</v>
      </c>
      <c r="I131" s="508">
        <f>'Statistics 2011-12'!I31</f>
        <v>7</v>
      </c>
      <c r="J131" s="856">
        <f>'Statistics 2011-12'!J31</f>
        <v>13</v>
      </c>
      <c r="K131" s="859">
        <f>'Statistics 2011-12'!K31</f>
        <v>20</v>
      </c>
      <c r="L131" s="508">
        <f>'Statistics 2011-12'!L31</f>
        <v>12</v>
      </c>
      <c r="M131" s="856">
        <f>'Statistics 2011-12'!M31</f>
        <v>11</v>
      </c>
      <c r="N131" s="859">
        <f>'Statistics 2011-12'!N31</f>
        <v>23</v>
      </c>
      <c r="O131" s="508">
        <f>'Statistics 2011-12'!O31</f>
        <v>33</v>
      </c>
      <c r="P131" s="856">
        <f>'Statistics 2011-12'!P31</f>
        <v>48</v>
      </c>
      <c r="Q131" s="859">
        <f>'Statistics 2011-12'!Q31</f>
        <v>81</v>
      </c>
      <c r="R131" s="599"/>
    </row>
    <row r="132" spans="2:27" ht="15" customHeight="1" x14ac:dyDescent="0.2">
      <c r="B132" s="538">
        <f>B131+28+IF(MOD(R$2,4)=0,0,1)</f>
        <v>426</v>
      </c>
      <c r="C132" s="502">
        <f>'Statistics 2011-12'!C32</f>
        <v>5</v>
      </c>
      <c r="D132" s="856">
        <f>'Statistics 2011-12'!D32</f>
        <v>14</v>
      </c>
      <c r="E132" s="859">
        <f>'Statistics 2011-12'!E32</f>
        <v>19</v>
      </c>
      <c r="F132" s="508">
        <f>'Statistics 2011-12'!F32</f>
        <v>10</v>
      </c>
      <c r="G132" s="856">
        <f>'Statistics 2011-12'!G32</f>
        <v>11</v>
      </c>
      <c r="H132" s="859">
        <f>'Statistics 2011-12'!H32</f>
        <v>21</v>
      </c>
      <c r="I132" s="508">
        <f>'Statistics 2011-12'!I32</f>
        <v>7</v>
      </c>
      <c r="J132" s="856">
        <f>'Statistics 2011-12'!J32</f>
        <v>14</v>
      </c>
      <c r="K132" s="859">
        <f>'Statistics 2011-12'!K32</f>
        <v>21</v>
      </c>
      <c r="L132" s="508">
        <f>'Statistics 2011-12'!L32</f>
        <v>12</v>
      </c>
      <c r="M132" s="856">
        <f>'Statistics 2011-12'!M32</f>
        <v>11</v>
      </c>
      <c r="N132" s="859">
        <f>'Statistics 2011-12'!N32</f>
        <v>23</v>
      </c>
      <c r="O132" s="508">
        <f>'Statistics 2011-12'!O32</f>
        <v>34</v>
      </c>
      <c r="P132" s="856">
        <f>'Statistics 2011-12'!P32</f>
        <v>50</v>
      </c>
      <c r="Q132" s="859">
        <f>'Statistics 2011-12'!Q32</f>
        <v>84</v>
      </c>
      <c r="R132" s="599"/>
    </row>
    <row r="133" spans="2:27" ht="15" customHeight="1" thickBot="1" x14ac:dyDescent="0.25">
      <c r="B133" s="541">
        <f t="shared" si="37"/>
        <v>457</v>
      </c>
      <c r="C133" s="505">
        <f>'Statistics 2011-12'!C33</f>
        <v>5</v>
      </c>
      <c r="D133" s="857">
        <f>'Statistics 2011-12'!D33</f>
        <v>18</v>
      </c>
      <c r="E133" s="860">
        <f>'Statistics 2011-12'!E33</f>
        <v>23</v>
      </c>
      <c r="F133" s="511">
        <f>'Statistics 2011-12'!F33</f>
        <v>10</v>
      </c>
      <c r="G133" s="857">
        <f>'Statistics 2011-12'!G33</f>
        <v>12</v>
      </c>
      <c r="H133" s="860">
        <f>'Statistics 2011-12'!H33</f>
        <v>22</v>
      </c>
      <c r="I133" s="511">
        <f>'Statistics 2011-12'!I33</f>
        <v>8</v>
      </c>
      <c r="J133" s="857">
        <f>'Statistics 2011-12'!J33</f>
        <v>16</v>
      </c>
      <c r="K133" s="860">
        <f>'Statistics 2011-12'!K33</f>
        <v>24</v>
      </c>
      <c r="L133" s="511">
        <f>'Statistics 2011-12'!L33</f>
        <v>14</v>
      </c>
      <c r="M133" s="857">
        <f>'Statistics 2011-12'!M33</f>
        <v>13</v>
      </c>
      <c r="N133" s="860">
        <f>'Statistics 2011-12'!N33</f>
        <v>27</v>
      </c>
      <c r="O133" s="511">
        <f>'Statistics 2011-12'!O33</f>
        <v>37</v>
      </c>
      <c r="P133" s="857">
        <f>'Statistics 2011-12'!P33</f>
        <v>59</v>
      </c>
      <c r="Q133" s="860">
        <f>'Statistics 2011-12'!Q33</f>
        <v>96</v>
      </c>
      <c r="R133" s="866"/>
    </row>
    <row r="134" spans="2:27" ht="15" customHeight="1" thickBot="1" x14ac:dyDescent="0.25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24"/>
      <c r="Q134" s="38"/>
    </row>
    <row r="135" spans="2:27" ht="15" customHeight="1" x14ac:dyDescent="0.2">
      <c r="B135" s="608" t="s">
        <v>97</v>
      </c>
      <c r="C135" s="869">
        <f>C124</f>
        <v>2</v>
      </c>
      <c r="D135" s="909">
        <f>D124</f>
        <v>4</v>
      </c>
      <c r="E135" s="616">
        <f t="shared" ref="E135:Q135" si="38">E124</f>
        <v>6</v>
      </c>
      <c r="F135" s="869">
        <f t="shared" si="38"/>
        <v>2</v>
      </c>
      <c r="G135" s="909">
        <f t="shared" si="38"/>
        <v>1</v>
      </c>
      <c r="H135" s="620">
        <f t="shared" si="38"/>
        <v>3</v>
      </c>
      <c r="I135" s="869">
        <f t="shared" si="38"/>
        <v>0</v>
      </c>
      <c r="J135" s="909">
        <f t="shared" si="38"/>
        <v>6</v>
      </c>
      <c r="K135" s="885">
        <f t="shared" si="38"/>
        <v>6</v>
      </c>
      <c r="L135" s="869">
        <f t="shared" si="38"/>
        <v>7</v>
      </c>
      <c r="M135" s="909">
        <f t="shared" si="38"/>
        <v>0</v>
      </c>
      <c r="N135" s="912">
        <f t="shared" si="38"/>
        <v>7</v>
      </c>
      <c r="O135" s="869">
        <f t="shared" si="38"/>
        <v>11</v>
      </c>
      <c r="P135" s="909">
        <f t="shared" si="38"/>
        <v>11</v>
      </c>
      <c r="Q135" s="881">
        <f t="shared" si="38"/>
        <v>22</v>
      </c>
      <c r="R135" s="915">
        <f>SUM(R122:R124)</f>
        <v>1</v>
      </c>
    </row>
    <row r="136" spans="2:27" ht="15" customHeight="1" x14ac:dyDescent="0.2">
      <c r="B136" s="609" t="s">
        <v>98</v>
      </c>
      <c r="C136" s="870">
        <f>C127-C124</f>
        <v>1</v>
      </c>
      <c r="D136" s="910">
        <f>D127-D124</f>
        <v>4</v>
      </c>
      <c r="E136" s="617">
        <f t="shared" ref="E136:Q136" si="39">E127-E124</f>
        <v>5</v>
      </c>
      <c r="F136" s="870">
        <f t="shared" si="39"/>
        <v>1</v>
      </c>
      <c r="G136" s="910">
        <f t="shared" si="39"/>
        <v>1</v>
      </c>
      <c r="H136" s="621">
        <f t="shared" si="39"/>
        <v>2</v>
      </c>
      <c r="I136" s="870">
        <f t="shared" si="39"/>
        <v>4</v>
      </c>
      <c r="J136" s="910">
        <f t="shared" si="39"/>
        <v>2</v>
      </c>
      <c r="K136" s="886">
        <f t="shared" si="39"/>
        <v>6</v>
      </c>
      <c r="L136" s="870">
        <f t="shared" si="39"/>
        <v>0</v>
      </c>
      <c r="M136" s="910">
        <f t="shared" si="39"/>
        <v>7</v>
      </c>
      <c r="N136" s="913">
        <f t="shared" si="39"/>
        <v>7</v>
      </c>
      <c r="O136" s="870">
        <f t="shared" si="39"/>
        <v>6</v>
      </c>
      <c r="P136" s="910">
        <f t="shared" si="39"/>
        <v>14</v>
      </c>
      <c r="Q136" s="882">
        <f t="shared" si="39"/>
        <v>20</v>
      </c>
      <c r="R136" s="916">
        <f>SUM(R125:R127)</f>
        <v>0</v>
      </c>
    </row>
    <row r="137" spans="2:27" ht="15" customHeight="1" x14ac:dyDescent="0.2">
      <c r="B137" s="609" t="s">
        <v>99</v>
      </c>
      <c r="C137" s="870">
        <f>C130-C127</f>
        <v>1</v>
      </c>
      <c r="D137" s="910">
        <f>D130-D127</f>
        <v>1</v>
      </c>
      <c r="E137" s="617">
        <f t="shared" ref="E137:Q137" si="40">E130-E127</f>
        <v>2</v>
      </c>
      <c r="F137" s="870">
        <f t="shared" si="40"/>
        <v>5</v>
      </c>
      <c r="G137" s="910">
        <f t="shared" si="40"/>
        <v>2</v>
      </c>
      <c r="H137" s="621">
        <f t="shared" si="40"/>
        <v>7</v>
      </c>
      <c r="I137" s="870">
        <f t="shared" si="40"/>
        <v>3</v>
      </c>
      <c r="J137" s="910">
        <f t="shared" si="40"/>
        <v>3</v>
      </c>
      <c r="K137" s="886">
        <f t="shared" si="40"/>
        <v>6</v>
      </c>
      <c r="L137" s="870">
        <f t="shared" si="40"/>
        <v>5</v>
      </c>
      <c r="M137" s="910">
        <f t="shared" si="40"/>
        <v>0</v>
      </c>
      <c r="N137" s="913">
        <f t="shared" si="40"/>
        <v>5</v>
      </c>
      <c r="O137" s="870">
        <f t="shared" si="40"/>
        <v>14</v>
      </c>
      <c r="P137" s="910">
        <f t="shared" si="40"/>
        <v>6</v>
      </c>
      <c r="Q137" s="882">
        <f t="shared" si="40"/>
        <v>20</v>
      </c>
      <c r="R137" s="916">
        <f>SUM(R128:R130)</f>
        <v>1</v>
      </c>
    </row>
    <row r="138" spans="2:27" ht="15" customHeight="1" thickBot="1" x14ac:dyDescent="0.25">
      <c r="B138" s="610" t="s">
        <v>100</v>
      </c>
      <c r="C138" s="870">
        <f>C133-C130</f>
        <v>1</v>
      </c>
      <c r="D138" s="910">
        <f>D133-D130</f>
        <v>9</v>
      </c>
      <c r="E138" s="617">
        <f t="shared" ref="E138:Q138" si="41">E133-E130</f>
        <v>10</v>
      </c>
      <c r="F138" s="870">
        <f t="shared" si="41"/>
        <v>2</v>
      </c>
      <c r="G138" s="910">
        <f t="shared" si="41"/>
        <v>8</v>
      </c>
      <c r="H138" s="621">
        <f t="shared" si="41"/>
        <v>10</v>
      </c>
      <c r="I138" s="870">
        <f t="shared" si="41"/>
        <v>1</v>
      </c>
      <c r="J138" s="910">
        <f t="shared" si="41"/>
        <v>5</v>
      </c>
      <c r="K138" s="886">
        <f t="shared" si="41"/>
        <v>6</v>
      </c>
      <c r="L138" s="870">
        <f t="shared" si="41"/>
        <v>2</v>
      </c>
      <c r="M138" s="910">
        <f t="shared" si="41"/>
        <v>6</v>
      </c>
      <c r="N138" s="913">
        <f t="shared" si="41"/>
        <v>8</v>
      </c>
      <c r="O138" s="870">
        <f t="shared" si="41"/>
        <v>6</v>
      </c>
      <c r="P138" s="910">
        <f t="shared" si="41"/>
        <v>28</v>
      </c>
      <c r="Q138" s="882">
        <f t="shared" si="41"/>
        <v>34</v>
      </c>
      <c r="R138" s="916">
        <f>SUM(R131:R133)</f>
        <v>0</v>
      </c>
    </row>
    <row r="139" spans="2:27" ht="15" customHeight="1" thickBot="1" x14ac:dyDescent="0.25">
      <c r="B139" s="904" t="s">
        <v>96</v>
      </c>
      <c r="C139" s="872">
        <f>SUM(C135:C138)</f>
        <v>5</v>
      </c>
      <c r="D139" s="911">
        <f>SUM(D135:D138)</f>
        <v>18</v>
      </c>
      <c r="E139" s="619">
        <f t="shared" ref="E139:R139" si="42">SUM(E135:E138)</f>
        <v>23</v>
      </c>
      <c r="F139" s="872">
        <f t="shared" si="42"/>
        <v>10</v>
      </c>
      <c r="G139" s="911">
        <f t="shared" si="42"/>
        <v>12</v>
      </c>
      <c r="H139" s="623">
        <f t="shared" si="42"/>
        <v>22</v>
      </c>
      <c r="I139" s="872">
        <f t="shared" si="42"/>
        <v>8</v>
      </c>
      <c r="J139" s="911">
        <f t="shared" si="42"/>
        <v>16</v>
      </c>
      <c r="K139" s="888">
        <f t="shared" si="42"/>
        <v>24</v>
      </c>
      <c r="L139" s="872">
        <f t="shared" si="42"/>
        <v>14</v>
      </c>
      <c r="M139" s="911">
        <f t="shared" si="42"/>
        <v>13</v>
      </c>
      <c r="N139" s="914">
        <f t="shared" si="42"/>
        <v>27</v>
      </c>
      <c r="O139" s="872">
        <f t="shared" si="42"/>
        <v>37</v>
      </c>
      <c r="P139" s="911">
        <f t="shared" si="42"/>
        <v>59</v>
      </c>
      <c r="Q139" s="884">
        <f t="shared" si="42"/>
        <v>96</v>
      </c>
      <c r="R139" s="917">
        <f t="shared" si="42"/>
        <v>2</v>
      </c>
    </row>
    <row r="140" spans="2:27" ht="15" customHeight="1" x14ac:dyDescent="0.2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24"/>
      <c r="Q140" s="38"/>
    </row>
    <row r="141" spans="2:27" ht="15" customHeight="1" x14ac:dyDescent="0.2">
      <c r="C141" s="506">
        <f>C118+1</f>
        <v>6</v>
      </c>
      <c r="D141" s="522" t="s">
        <v>87</v>
      </c>
      <c r="E141" s="534"/>
      <c r="F141" s="506"/>
      <c r="G141" s="522"/>
      <c r="H141" s="534"/>
      <c r="I141" s="506"/>
      <c r="J141" s="522"/>
      <c r="K141" s="534"/>
      <c r="L141" s="506"/>
      <c r="M141" s="522"/>
      <c r="N141" s="534"/>
      <c r="O141" s="506"/>
      <c r="P141" s="522"/>
      <c r="Q141" s="534"/>
    </row>
    <row r="142" spans="2:27" ht="15" customHeight="1" thickBot="1" x14ac:dyDescent="0.25">
      <c r="B142" s="38"/>
      <c r="C142" s="506"/>
      <c r="D142" s="522"/>
      <c r="E142" s="534"/>
      <c r="F142" s="506"/>
      <c r="G142" s="522"/>
      <c r="H142" s="534"/>
      <c r="I142" s="506"/>
      <c r="J142" s="522"/>
      <c r="K142" s="534"/>
      <c r="L142" s="506"/>
      <c r="M142" s="522"/>
      <c r="N142" s="534"/>
      <c r="O142" s="506"/>
      <c r="P142" s="522"/>
      <c r="Q142" s="534"/>
    </row>
    <row r="143" spans="2:27" ht="30" customHeight="1" thickBot="1" x14ac:dyDescent="0.25">
      <c r="B143" s="81" t="s">
        <v>76</v>
      </c>
      <c r="C143" s="1113" t="s">
        <v>73</v>
      </c>
      <c r="D143" s="1114"/>
      <c r="E143" s="1115"/>
      <c r="F143" s="1099" t="s">
        <v>75</v>
      </c>
      <c r="G143" s="1100"/>
      <c r="H143" s="1101"/>
      <c r="I143" s="1108" t="s">
        <v>41</v>
      </c>
      <c r="J143" s="1109"/>
      <c r="K143" s="1110"/>
      <c r="L143" s="1105" t="s">
        <v>68</v>
      </c>
      <c r="M143" s="1106"/>
      <c r="N143" s="1179"/>
      <c r="O143" s="1138" t="s">
        <v>76</v>
      </c>
      <c r="P143" s="1139"/>
      <c r="Q143" s="1140"/>
      <c r="R143" s="598" t="s">
        <v>91</v>
      </c>
      <c r="S143" s="24"/>
      <c r="T143" s="1138" t="s">
        <v>104</v>
      </c>
      <c r="U143" s="1139"/>
      <c r="V143" s="1139"/>
      <c r="W143" s="1139"/>
      <c r="X143" s="1139"/>
      <c r="Y143" s="1139"/>
      <c r="Z143" s="1140"/>
      <c r="AA143" s="482"/>
    </row>
    <row r="144" spans="2:27" ht="30" customHeight="1" thickBot="1" x14ac:dyDescent="0.25">
      <c r="B144" s="694" t="s">
        <v>159</v>
      </c>
      <c r="C144" s="184" t="s">
        <v>6</v>
      </c>
      <c r="D144" s="185" t="s">
        <v>4</v>
      </c>
      <c r="E144" s="67" t="s">
        <v>28</v>
      </c>
      <c r="F144" s="184" t="s">
        <v>6</v>
      </c>
      <c r="G144" s="185" t="s">
        <v>4</v>
      </c>
      <c r="H144" s="67" t="s">
        <v>28</v>
      </c>
      <c r="I144" s="184" t="s">
        <v>6</v>
      </c>
      <c r="J144" s="185" t="s">
        <v>4</v>
      </c>
      <c r="K144" s="67" t="s">
        <v>28</v>
      </c>
      <c r="L144" s="184" t="s">
        <v>6</v>
      </c>
      <c r="M144" s="185" t="s">
        <v>4</v>
      </c>
      <c r="N144" s="67" t="s">
        <v>28</v>
      </c>
      <c r="O144" s="186" t="s">
        <v>6</v>
      </c>
      <c r="P144" s="187" t="s">
        <v>4</v>
      </c>
      <c r="Q144" s="80" t="s">
        <v>28</v>
      </c>
      <c r="R144" s="694" t="s">
        <v>28</v>
      </c>
      <c r="S144" s="24"/>
      <c r="T144" s="1163" t="str">
        <f>B144</f>
        <v>F/Y  2010 ~ 2011</v>
      </c>
      <c r="U144" s="1164"/>
      <c r="V144" s="1165"/>
      <c r="W144" s="188" t="s">
        <v>6</v>
      </c>
      <c r="X144" s="185" t="s">
        <v>4</v>
      </c>
      <c r="Y144" s="1186" t="s">
        <v>28</v>
      </c>
      <c r="Z144" s="1187"/>
      <c r="AA144" s="482"/>
    </row>
    <row r="145" spans="2:26" ht="15" customHeight="1" x14ac:dyDescent="0.2">
      <c r="B145" s="537">
        <f>DATE($U$2,4,30)</f>
        <v>121</v>
      </c>
      <c r="C145" s="501">
        <f>'Statistics 2010-11'!C22</f>
        <v>0</v>
      </c>
      <c r="D145" s="855">
        <f>'Statistics 2010-11'!D22</f>
        <v>0</v>
      </c>
      <c r="E145" s="858">
        <f>'Statistics 2010-11'!E22</f>
        <v>0</v>
      </c>
      <c r="F145" s="507">
        <f>'Statistics 2010-11'!F22</f>
        <v>0</v>
      </c>
      <c r="G145" s="855">
        <f>'Statistics 2010-11'!G22</f>
        <v>0</v>
      </c>
      <c r="H145" s="858">
        <f>'Statistics 2010-11'!H22</f>
        <v>0</v>
      </c>
      <c r="I145" s="507">
        <f>'Statistics 2010-11'!I22</f>
        <v>0</v>
      </c>
      <c r="J145" s="855">
        <f>'Statistics 2010-11'!J22</f>
        <v>0</v>
      </c>
      <c r="K145" s="858">
        <f>'Statistics 2010-11'!K22</f>
        <v>0</v>
      </c>
      <c r="L145" s="507">
        <f>'Statistics 2010-11'!L22</f>
        <v>0</v>
      </c>
      <c r="M145" s="855">
        <f>'Statistics 2010-11'!M22</f>
        <v>0</v>
      </c>
      <c r="N145" s="858">
        <f>'Statistics 2010-11'!N22</f>
        <v>0</v>
      </c>
      <c r="O145" s="507">
        <f>'Statistics 2010-11'!O22</f>
        <v>0</v>
      </c>
      <c r="P145" s="855">
        <f>'Statistics 2010-11'!P22</f>
        <v>0</v>
      </c>
      <c r="Q145" s="858">
        <f>'Statistics 2010-11'!Q22</f>
        <v>0</v>
      </c>
      <c r="R145" s="865"/>
      <c r="T145" s="1144" t="s">
        <v>73</v>
      </c>
      <c r="U145" s="1145"/>
      <c r="V145" s="1146"/>
      <c r="W145" s="189">
        <f>C162</f>
        <v>0</v>
      </c>
      <c r="X145" s="190">
        <f>D162</f>
        <v>0</v>
      </c>
      <c r="Y145" s="921">
        <f>SUM(W145:X145)</f>
        <v>0</v>
      </c>
      <c r="Z145" s="1188">
        <f>SUM(W145:X146)</f>
        <v>0</v>
      </c>
    </row>
    <row r="146" spans="2:26" ht="15" customHeight="1" x14ac:dyDescent="0.2">
      <c r="B146" s="538">
        <f>B145+31</f>
        <v>152</v>
      </c>
      <c r="C146" s="502">
        <f>'Statistics 2010-11'!C23</f>
        <v>0</v>
      </c>
      <c r="D146" s="856">
        <f>'Statistics 2010-11'!D23</f>
        <v>0</v>
      </c>
      <c r="E146" s="859">
        <f>'Statistics 2010-11'!E23</f>
        <v>0</v>
      </c>
      <c r="F146" s="508">
        <f>'Statistics 2010-11'!F23</f>
        <v>0</v>
      </c>
      <c r="G146" s="856">
        <f>'Statistics 2010-11'!G23</f>
        <v>0</v>
      </c>
      <c r="H146" s="859">
        <f>'Statistics 2010-11'!H23</f>
        <v>0</v>
      </c>
      <c r="I146" s="508">
        <f>'Statistics 2010-11'!I23</f>
        <v>0</v>
      </c>
      <c r="J146" s="856">
        <f>'Statistics 2010-11'!J23</f>
        <v>0</v>
      </c>
      <c r="K146" s="859">
        <f>'Statistics 2010-11'!K23</f>
        <v>0</v>
      </c>
      <c r="L146" s="508">
        <f>'Statistics 2010-11'!L23</f>
        <v>0</v>
      </c>
      <c r="M146" s="856">
        <f>'Statistics 2010-11'!M23</f>
        <v>0</v>
      </c>
      <c r="N146" s="859">
        <f>'Statistics 2010-11'!N23</f>
        <v>0</v>
      </c>
      <c r="O146" s="508">
        <f>'Statistics 2010-11'!O23</f>
        <v>0</v>
      </c>
      <c r="P146" s="856">
        <f>'Statistics 2010-11'!P23</f>
        <v>0</v>
      </c>
      <c r="Q146" s="859">
        <f>'Statistics 2010-11'!Q23</f>
        <v>0</v>
      </c>
      <c r="R146" s="599"/>
      <c r="T146" s="1147" t="s">
        <v>75</v>
      </c>
      <c r="U146" s="1148"/>
      <c r="V146" s="1149"/>
      <c r="W146" s="919">
        <f>F162</f>
        <v>0</v>
      </c>
      <c r="X146" s="920">
        <f>G162</f>
        <v>0</v>
      </c>
      <c r="Y146" s="922">
        <f>SUM(W146:X146)</f>
        <v>0</v>
      </c>
      <c r="Z146" s="1189"/>
    </row>
    <row r="147" spans="2:26" ht="15" customHeight="1" x14ac:dyDescent="0.2">
      <c r="B147" s="539">
        <f>B146+30</f>
        <v>182</v>
      </c>
      <c r="C147" s="502">
        <f>'Statistics 2010-11'!C24</f>
        <v>0</v>
      </c>
      <c r="D147" s="856">
        <f>'Statistics 2010-11'!D24</f>
        <v>0</v>
      </c>
      <c r="E147" s="859">
        <f>'Statistics 2010-11'!E24</f>
        <v>0</v>
      </c>
      <c r="F147" s="508">
        <f>'Statistics 2010-11'!F24</f>
        <v>0</v>
      </c>
      <c r="G147" s="856">
        <f>'Statistics 2010-11'!G24</f>
        <v>0</v>
      </c>
      <c r="H147" s="859">
        <f>'Statistics 2010-11'!H24</f>
        <v>0</v>
      </c>
      <c r="I147" s="508">
        <f>'Statistics 2010-11'!I24</f>
        <v>0</v>
      </c>
      <c r="J147" s="856">
        <f>'Statistics 2010-11'!J24</f>
        <v>0</v>
      </c>
      <c r="K147" s="859">
        <f>'Statistics 2010-11'!K24</f>
        <v>0</v>
      </c>
      <c r="L147" s="508">
        <f>'Statistics 2010-11'!L24</f>
        <v>0</v>
      </c>
      <c r="M147" s="856">
        <f>'Statistics 2010-11'!M24</f>
        <v>0</v>
      </c>
      <c r="N147" s="859">
        <f>'Statistics 2010-11'!N24</f>
        <v>0</v>
      </c>
      <c r="O147" s="508">
        <f>'Statistics 2010-11'!O24</f>
        <v>0</v>
      </c>
      <c r="P147" s="856">
        <f>'Statistics 2010-11'!P24</f>
        <v>0</v>
      </c>
      <c r="Q147" s="859">
        <f>'Statistics 2010-11'!Q24</f>
        <v>0</v>
      </c>
      <c r="R147" s="599"/>
      <c r="T147" s="1120" t="s">
        <v>41</v>
      </c>
      <c r="U147" s="1121"/>
      <c r="V147" s="1122"/>
      <c r="W147" s="191">
        <f>I162</f>
        <v>0</v>
      </c>
      <c r="X147" s="192">
        <f>J162</f>
        <v>0</v>
      </c>
      <c r="Y147" s="923">
        <f t="shared" ref="Y147:Y148" si="43">SUM(W147:X147)</f>
        <v>0</v>
      </c>
      <c r="Z147" s="1180">
        <f>SUM(W147:X148)</f>
        <v>0</v>
      </c>
    </row>
    <row r="148" spans="2:26" ht="15" customHeight="1" thickBot="1" x14ac:dyDescent="0.25">
      <c r="B148" s="538">
        <f t="shared" ref="B148:B156" si="44">B147+31</f>
        <v>213</v>
      </c>
      <c r="C148" s="504">
        <f>'Statistics 2010-11'!C25</f>
        <v>0</v>
      </c>
      <c r="D148" s="861">
        <f>'Statistics 2010-11'!D25</f>
        <v>0</v>
      </c>
      <c r="E148" s="862">
        <f>'Statistics 2010-11'!E25</f>
        <v>0</v>
      </c>
      <c r="F148" s="510">
        <f>'Statistics 2010-11'!F25</f>
        <v>0</v>
      </c>
      <c r="G148" s="861">
        <f>'Statistics 2010-11'!G25</f>
        <v>0</v>
      </c>
      <c r="H148" s="862">
        <f>'Statistics 2010-11'!H25</f>
        <v>0</v>
      </c>
      <c r="I148" s="510">
        <f>'Statistics 2010-11'!I25</f>
        <v>0</v>
      </c>
      <c r="J148" s="861">
        <f>'Statistics 2010-11'!J25</f>
        <v>0</v>
      </c>
      <c r="K148" s="862">
        <f>'Statistics 2010-11'!K25</f>
        <v>0</v>
      </c>
      <c r="L148" s="510">
        <f>'Statistics 2010-11'!L25</f>
        <v>0</v>
      </c>
      <c r="M148" s="861">
        <f>'Statistics 2010-11'!M25</f>
        <v>0</v>
      </c>
      <c r="N148" s="862">
        <f>'Statistics 2010-11'!N25</f>
        <v>0</v>
      </c>
      <c r="O148" s="510">
        <f>'Statistics 2010-11'!O25</f>
        <v>0</v>
      </c>
      <c r="P148" s="861">
        <f>'Statistics 2010-11'!P25</f>
        <v>0</v>
      </c>
      <c r="Q148" s="862">
        <f>'Statistics 2010-11'!Q25</f>
        <v>0</v>
      </c>
      <c r="R148" s="600">
        <v>1</v>
      </c>
      <c r="T148" s="1123" t="s">
        <v>68</v>
      </c>
      <c r="U148" s="1124"/>
      <c r="V148" s="1125"/>
      <c r="W148" s="193">
        <f>L162</f>
        <v>0</v>
      </c>
      <c r="X148" s="194">
        <f>M162</f>
        <v>0</v>
      </c>
      <c r="Y148" s="924">
        <f t="shared" si="43"/>
        <v>0</v>
      </c>
      <c r="Z148" s="1181"/>
    </row>
    <row r="149" spans="2:26" ht="15" customHeight="1" thickBot="1" x14ac:dyDescent="0.25">
      <c r="B149" s="538">
        <f t="shared" si="44"/>
        <v>244</v>
      </c>
      <c r="C149" s="502">
        <f>'Statistics 2010-11'!C26</f>
        <v>0</v>
      </c>
      <c r="D149" s="856">
        <f>'Statistics 2010-11'!D26</f>
        <v>0</v>
      </c>
      <c r="E149" s="859">
        <f>'Statistics 2010-11'!E26</f>
        <v>0</v>
      </c>
      <c r="F149" s="508">
        <f>'Statistics 2010-11'!F26</f>
        <v>0</v>
      </c>
      <c r="G149" s="856">
        <f>'Statistics 2010-11'!G26</f>
        <v>0</v>
      </c>
      <c r="H149" s="859">
        <f>'Statistics 2010-11'!H26</f>
        <v>0</v>
      </c>
      <c r="I149" s="508">
        <f>'Statistics 2010-11'!I26</f>
        <v>0</v>
      </c>
      <c r="J149" s="856">
        <f>'Statistics 2010-11'!J26</f>
        <v>0</v>
      </c>
      <c r="K149" s="859">
        <f>'Statistics 2010-11'!K26</f>
        <v>0</v>
      </c>
      <c r="L149" s="508">
        <f>'Statistics 2010-11'!L26</f>
        <v>0</v>
      </c>
      <c r="M149" s="856">
        <f>'Statistics 2010-11'!M26</f>
        <v>0</v>
      </c>
      <c r="N149" s="859">
        <f>'Statistics 2010-11'!N26</f>
        <v>0</v>
      </c>
      <c r="O149" s="508">
        <f>'Statistics 2010-11'!O26</f>
        <v>0</v>
      </c>
      <c r="P149" s="856">
        <f>'Statistics 2010-11'!P26</f>
        <v>0</v>
      </c>
      <c r="Q149" s="859">
        <f>'Statistics 2010-11'!Q26</f>
        <v>0</v>
      </c>
      <c r="R149" s="599">
        <v>1</v>
      </c>
      <c r="T149" s="1127" t="s">
        <v>78</v>
      </c>
      <c r="U149" s="1128"/>
      <c r="V149" s="1129"/>
      <c r="W149" s="107">
        <f>SUM(W145:W148)</f>
        <v>0</v>
      </c>
      <c r="X149" s="103">
        <f>SUM(X145:X148)</f>
        <v>0</v>
      </c>
      <c r="Y149" s="1182">
        <f>SUM(Y145:Y148)</f>
        <v>0</v>
      </c>
      <c r="Z149" s="1183"/>
    </row>
    <row r="150" spans="2:26" ht="15" customHeight="1" x14ac:dyDescent="0.2">
      <c r="B150" s="538">
        <f>B149+30</f>
        <v>274</v>
      </c>
      <c r="C150" s="503">
        <f>'Statistics 2010-11'!C27</f>
        <v>0</v>
      </c>
      <c r="D150" s="863">
        <f>'Statistics 2010-11'!D27</f>
        <v>0</v>
      </c>
      <c r="E150" s="864">
        <f>'Statistics 2010-11'!E27</f>
        <v>0</v>
      </c>
      <c r="F150" s="509">
        <f>'Statistics 2010-11'!F27</f>
        <v>0</v>
      </c>
      <c r="G150" s="863">
        <f>'Statistics 2010-11'!G27</f>
        <v>0</v>
      </c>
      <c r="H150" s="864">
        <f>'Statistics 2010-11'!H27</f>
        <v>0</v>
      </c>
      <c r="I150" s="509">
        <f>'Statistics 2010-11'!I27</f>
        <v>0</v>
      </c>
      <c r="J150" s="863">
        <f>'Statistics 2010-11'!J27</f>
        <v>0</v>
      </c>
      <c r="K150" s="864">
        <f>'Statistics 2010-11'!K27</f>
        <v>0</v>
      </c>
      <c r="L150" s="509">
        <f>'Statistics 2010-11'!L27</f>
        <v>0</v>
      </c>
      <c r="M150" s="863">
        <f>'Statistics 2010-11'!M27</f>
        <v>0</v>
      </c>
      <c r="N150" s="864">
        <f>'Statistics 2010-11'!N27</f>
        <v>0</v>
      </c>
      <c r="O150" s="509">
        <f>'Statistics 2010-11'!O27</f>
        <v>0</v>
      </c>
      <c r="P150" s="863">
        <f>'Statistics 2010-11'!P27</f>
        <v>0</v>
      </c>
      <c r="Q150" s="864">
        <f>'Statistics 2010-11'!Q27</f>
        <v>0</v>
      </c>
      <c r="R150" s="601">
        <v>1</v>
      </c>
    </row>
    <row r="151" spans="2:26" ht="15" customHeight="1" x14ac:dyDescent="0.2">
      <c r="B151" s="540">
        <f t="shared" si="44"/>
        <v>305</v>
      </c>
      <c r="C151" s="504">
        <f>'Statistics 2010-11'!C28</f>
        <v>0</v>
      </c>
      <c r="D151" s="861">
        <f>'Statistics 2010-11'!D28</f>
        <v>0</v>
      </c>
      <c r="E151" s="862">
        <f>'Statistics 2010-11'!E28</f>
        <v>0</v>
      </c>
      <c r="F151" s="510">
        <f>'Statistics 2010-11'!F28</f>
        <v>0</v>
      </c>
      <c r="G151" s="861">
        <f>'Statistics 2010-11'!G28</f>
        <v>0</v>
      </c>
      <c r="H151" s="862">
        <f>'Statistics 2010-11'!H28</f>
        <v>0</v>
      </c>
      <c r="I151" s="510">
        <f>'Statistics 2010-11'!I28</f>
        <v>0</v>
      </c>
      <c r="J151" s="861">
        <f>'Statistics 2010-11'!J28</f>
        <v>0</v>
      </c>
      <c r="K151" s="862">
        <f>'Statistics 2010-11'!K28</f>
        <v>0</v>
      </c>
      <c r="L151" s="510">
        <f>'Statistics 2010-11'!L28</f>
        <v>0</v>
      </c>
      <c r="M151" s="861">
        <f>'Statistics 2010-11'!M28</f>
        <v>0</v>
      </c>
      <c r="N151" s="862">
        <f>'Statistics 2010-11'!N28</f>
        <v>0</v>
      </c>
      <c r="O151" s="510">
        <f>'Statistics 2010-11'!O28</f>
        <v>0</v>
      </c>
      <c r="P151" s="861">
        <f>'Statistics 2010-11'!P28</f>
        <v>0</v>
      </c>
      <c r="Q151" s="862">
        <f>'Statistics 2010-11'!Q28</f>
        <v>0</v>
      </c>
      <c r="R151" s="600"/>
    </row>
    <row r="152" spans="2:26" ht="15" customHeight="1" x14ac:dyDescent="0.2">
      <c r="B152" s="538">
        <f>B151+30</f>
        <v>335</v>
      </c>
      <c r="C152" s="502">
        <f>'Statistics 2010-11'!C29</f>
        <v>0</v>
      </c>
      <c r="D152" s="856">
        <f>'Statistics 2010-11'!D29</f>
        <v>0</v>
      </c>
      <c r="E152" s="859">
        <f>'Statistics 2010-11'!E29</f>
        <v>0</v>
      </c>
      <c r="F152" s="508">
        <f>'Statistics 2010-11'!F29</f>
        <v>0</v>
      </c>
      <c r="G152" s="856">
        <f>'Statistics 2010-11'!G29</f>
        <v>0</v>
      </c>
      <c r="H152" s="859">
        <f>'Statistics 2010-11'!H29</f>
        <v>0</v>
      </c>
      <c r="I152" s="508">
        <f>'Statistics 2010-11'!I29</f>
        <v>0</v>
      </c>
      <c r="J152" s="856">
        <f>'Statistics 2010-11'!J29</f>
        <v>0</v>
      </c>
      <c r="K152" s="859">
        <f>'Statistics 2010-11'!K29</f>
        <v>0</v>
      </c>
      <c r="L152" s="508">
        <f>'Statistics 2010-11'!L29</f>
        <v>0</v>
      </c>
      <c r="M152" s="856">
        <f>'Statistics 2010-11'!M29</f>
        <v>0</v>
      </c>
      <c r="N152" s="859">
        <f>'Statistics 2010-11'!N29</f>
        <v>0</v>
      </c>
      <c r="O152" s="508">
        <f>'Statistics 2010-11'!O29</f>
        <v>0</v>
      </c>
      <c r="P152" s="856">
        <f>'Statistics 2010-11'!P29</f>
        <v>0</v>
      </c>
      <c r="Q152" s="859">
        <f>'Statistics 2010-11'!Q29</f>
        <v>0</v>
      </c>
      <c r="R152" s="599"/>
    </row>
    <row r="153" spans="2:26" ht="15" customHeight="1" x14ac:dyDescent="0.2">
      <c r="B153" s="539">
        <f t="shared" si="44"/>
        <v>366</v>
      </c>
      <c r="C153" s="503">
        <f>'Statistics 2010-11'!C30</f>
        <v>0</v>
      </c>
      <c r="D153" s="863">
        <f>'Statistics 2010-11'!D30</f>
        <v>0</v>
      </c>
      <c r="E153" s="864">
        <f>'Statistics 2010-11'!E30</f>
        <v>0</v>
      </c>
      <c r="F153" s="509">
        <f>'Statistics 2010-11'!F30</f>
        <v>0</v>
      </c>
      <c r="G153" s="863">
        <f>'Statistics 2010-11'!G30</f>
        <v>0</v>
      </c>
      <c r="H153" s="864">
        <f>'Statistics 2010-11'!H30</f>
        <v>0</v>
      </c>
      <c r="I153" s="509">
        <f>'Statistics 2010-11'!I30</f>
        <v>0</v>
      </c>
      <c r="J153" s="863">
        <f>'Statistics 2010-11'!J30</f>
        <v>0</v>
      </c>
      <c r="K153" s="864">
        <f>'Statistics 2010-11'!K30</f>
        <v>0</v>
      </c>
      <c r="L153" s="509">
        <f>'Statistics 2010-11'!L30</f>
        <v>0</v>
      </c>
      <c r="M153" s="863">
        <f>'Statistics 2010-11'!M30</f>
        <v>0</v>
      </c>
      <c r="N153" s="864">
        <f>'Statistics 2010-11'!N30</f>
        <v>0</v>
      </c>
      <c r="O153" s="509">
        <f>'Statistics 2010-11'!O30</f>
        <v>0</v>
      </c>
      <c r="P153" s="863">
        <f>'Statistics 2010-11'!P30</f>
        <v>0</v>
      </c>
      <c r="Q153" s="864">
        <f>'Statistics 2010-11'!Q30</f>
        <v>0</v>
      </c>
      <c r="R153" s="601"/>
    </row>
    <row r="154" spans="2:26" ht="15" customHeight="1" x14ac:dyDescent="0.2">
      <c r="B154" s="538">
        <f t="shared" si="44"/>
        <v>397</v>
      </c>
      <c r="C154" s="502">
        <f>'Statistics 2010-11'!C31</f>
        <v>0</v>
      </c>
      <c r="D154" s="856">
        <f>'Statistics 2010-11'!D31</f>
        <v>0</v>
      </c>
      <c r="E154" s="859">
        <f>'Statistics 2010-11'!E31</f>
        <v>0</v>
      </c>
      <c r="F154" s="508">
        <f>'Statistics 2010-11'!F31</f>
        <v>0</v>
      </c>
      <c r="G154" s="856">
        <f>'Statistics 2010-11'!G31</f>
        <v>0</v>
      </c>
      <c r="H154" s="859">
        <f>'Statistics 2010-11'!H31</f>
        <v>0</v>
      </c>
      <c r="I154" s="508">
        <f>'Statistics 2010-11'!I31</f>
        <v>0</v>
      </c>
      <c r="J154" s="856">
        <f>'Statistics 2010-11'!J31</f>
        <v>0</v>
      </c>
      <c r="K154" s="859">
        <f>'Statistics 2010-11'!K31</f>
        <v>0</v>
      </c>
      <c r="L154" s="508">
        <f>'Statistics 2010-11'!L31</f>
        <v>0</v>
      </c>
      <c r="M154" s="856">
        <f>'Statistics 2010-11'!M31</f>
        <v>0</v>
      </c>
      <c r="N154" s="859">
        <f>'Statistics 2010-11'!N31</f>
        <v>0</v>
      </c>
      <c r="O154" s="508">
        <f>'Statistics 2010-11'!O31</f>
        <v>0</v>
      </c>
      <c r="P154" s="856">
        <f>'Statistics 2010-11'!P31</f>
        <v>0</v>
      </c>
      <c r="Q154" s="859">
        <f>'Statistics 2010-11'!Q31</f>
        <v>0</v>
      </c>
      <c r="R154" s="599">
        <v>1</v>
      </c>
    </row>
    <row r="155" spans="2:26" ht="15" customHeight="1" x14ac:dyDescent="0.2">
      <c r="B155" s="538">
        <f>B154+28+IF(MOD(R$2,4)=0,0,1)</f>
        <v>426</v>
      </c>
      <c r="C155" s="502">
        <f>'Statistics 2010-11'!C32</f>
        <v>0</v>
      </c>
      <c r="D155" s="856">
        <f>'Statistics 2010-11'!D32</f>
        <v>0</v>
      </c>
      <c r="E155" s="859">
        <f>'Statistics 2010-11'!E32</f>
        <v>0</v>
      </c>
      <c r="F155" s="508">
        <f>'Statistics 2010-11'!F32</f>
        <v>0</v>
      </c>
      <c r="G155" s="856">
        <f>'Statistics 2010-11'!G32</f>
        <v>0</v>
      </c>
      <c r="H155" s="859">
        <f>'Statistics 2010-11'!H32</f>
        <v>0</v>
      </c>
      <c r="I155" s="508">
        <f>'Statistics 2010-11'!I32</f>
        <v>0</v>
      </c>
      <c r="J155" s="856">
        <f>'Statistics 2010-11'!J32</f>
        <v>0</v>
      </c>
      <c r="K155" s="859">
        <f>'Statistics 2010-11'!K32</f>
        <v>0</v>
      </c>
      <c r="L155" s="508">
        <f>'Statistics 2010-11'!L32</f>
        <v>0</v>
      </c>
      <c r="M155" s="856">
        <f>'Statistics 2010-11'!M32</f>
        <v>0</v>
      </c>
      <c r="N155" s="859">
        <f>'Statistics 2010-11'!N32</f>
        <v>0</v>
      </c>
      <c r="O155" s="508">
        <f>'Statistics 2010-11'!O32</f>
        <v>0</v>
      </c>
      <c r="P155" s="856">
        <f>'Statistics 2010-11'!P32</f>
        <v>0</v>
      </c>
      <c r="Q155" s="859">
        <f>'Statistics 2010-11'!Q32</f>
        <v>0</v>
      </c>
      <c r="R155" s="599"/>
    </row>
    <row r="156" spans="2:26" ht="15" customHeight="1" thickBot="1" x14ac:dyDescent="0.25">
      <c r="B156" s="541">
        <f t="shared" si="44"/>
        <v>457</v>
      </c>
      <c r="C156" s="505">
        <f>'Statistics 2010-11'!C33</f>
        <v>0</v>
      </c>
      <c r="D156" s="857">
        <f>'Statistics 2010-11'!D33</f>
        <v>0</v>
      </c>
      <c r="E156" s="860">
        <f>'Statistics 2010-11'!E33</f>
        <v>0</v>
      </c>
      <c r="F156" s="511">
        <f>'Statistics 2010-11'!F33</f>
        <v>0</v>
      </c>
      <c r="G156" s="857">
        <f>'Statistics 2010-11'!G33</f>
        <v>0</v>
      </c>
      <c r="H156" s="860">
        <f>'Statistics 2010-11'!H33</f>
        <v>0</v>
      </c>
      <c r="I156" s="511">
        <f>'Statistics 2010-11'!I33</f>
        <v>0</v>
      </c>
      <c r="J156" s="857">
        <f>'Statistics 2010-11'!J33</f>
        <v>0</v>
      </c>
      <c r="K156" s="860">
        <f>'Statistics 2010-11'!K33</f>
        <v>0</v>
      </c>
      <c r="L156" s="511">
        <f>'Statistics 2010-11'!L33</f>
        <v>0</v>
      </c>
      <c r="M156" s="857">
        <f>'Statistics 2010-11'!M33</f>
        <v>0</v>
      </c>
      <c r="N156" s="860">
        <f>'Statistics 2010-11'!N33</f>
        <v>0</v>
      </c>
      <c r="O156" s="511">
        <f>'Statistics 2010-11'!O33</f>
        <v>0</v>
      </c>
      <c r="P156" s="857">
        <f>'Statistics 2010-11'!P33</f>
        <v>0</v>
      </c>
      <c r="Q156" s="860">
        <f>'Statistics 2010-11'!Q33</f>
        <v>0</v>
      </c>
      <c r="R156" s="866"/>
    </row>
    <row r="157" spans="2:26" ht="15" customHeight="1" thickBot="1" x14ac:dyDescent="0.25"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7"/>
      <c r="Q157" s="7"/>
    </row>
    <row r="158" spans="2:26" ht="15" customHeight="1" x14ac:dyDescent="0.2">
      <c r="B158" s="608" t="s">
        <v>97</v>
      </c>
      <c r="C158" s="869">
        <f>C147</f>
        <v>0</v>
      </c>
      <c r="D158" s="909">
        <f>D147</f>
        <v>0</v>
      </c>
      <c r="E158" s="616">
        <f t="shared" ref="E158:Q158" si="45">E147</f>
        <v>0</v>
      </c>
      <c r="F158" s="869">
        <f t="shared" si="45"/>
        <v>0</v>
      </c>
      <c r="G158" s="909">
        <f t="shared" si="45"/>
        <v>0</v>
      </c>
      <c r="H158" s="620">
        <f t="shared" si="45"/>
        <v>0</v>
      </c>
      <c r="I158" s="869">
        <f t="shared" si="45"/>
        <v>0</v>
      </c>
      <c r="J158" s="909">
        <f t="shared" si="45"/>
        <v>0</v>
      </c>
      <c r="K158" s="885">
        <f t="shared" si="45"/>
        <v>0</v>
      </c>
      <c r="L158" s="869">
        <f t="shared" si="45"/>
        <v>0</v>
      </c>
      <c r="M158" s="909">
        <f t="shared" si="45"/>
        <v>0</v>
      </c>
      <c r="N158" s="912">
        <f t="shared" si="45"/>
        <v>0</v>
      </c>
      <c r="O158" s="869">
        <f t="shared" si="45"/>
        <v>0</v>
      </c>
      <c r="P158" s="909">
        <f t="shared" si="45"/>
        <v>0</v>
      </c>
      <c r="Q158" s="881">
        <f t="shared" si="45"/>
        <v>0</v>
      </c>
      <c r="R158" s="915">
        <f>SUM(R145:R147)</f>
        <v>0</v>
      </c>
    </row>
    <row r="159" spans="2:26" ht="15" customHeight="1" x14ac:dyDescent="0.2">
      <c r="B159" s="609" t="s">
        <v>98</v>
      </c>
      <c r="C159" s="870">
        <f>C150-C147</f>
        <v>0</v>
      </c>
      <c r="D159" s="910">
        <f>D150-D147</f>
        <v>0</v>
      </c>
      <c r="E159" s="617">
        <f t="shared" ref="E159:Q159" si="46">E150-E147</f>
        <v>0</v>
      </c>
      <c r="F159" s="870">
        <f t="shared" si="46"/>
        <v>0</v>
      </c>
      <c r="G159" s="910">
        <f t="shared" si="46"/>
        <v>0</v>
      </c>
      <c r="H159" s="621">
        <f t="shared" si="46"/>
        <v>0</v>
      </c>
      <c r="I159" s="870">
        <f t="shared" si="46"/>
        <v>0</v>
      </c>
      <c r="J159" s="910">
        <f t="shared" si="46"/>
        <v>0</v>
      </c>
      <c r="K159" s="886">
        <f t="shared" si="46"/>
        <v>0</v>
      </c>
      <c r="L159" s="870">
        <f t="shared" si="46"/>
        <v>0</v>
      </c>
      <c r="M159" s="910">
        <f t="shared" si="46"/>
        <v>0</v>
      </c>
      <c r="N159" s="913">
        <f t="shared" si="46"/>
        <v>0</v>
      </c>
      <c r="O159" s="870">
        <f t="shared" si="46"/>
        <v>0</v>
      </c>
      <c r="P159" s="910">
        <f t="shared" si="46"/>
        <v>0</v>
      </c>
      <c r="Q159" s="882">
        <f t="shared" si="46"/>
        <v>0</v>
      </c>
      <c r="R159" s="916">
        <f>SUM(R148:R150)</f>
        <v>3</v>
      </c>
    </row>
    <row r="160" spans="2:26" ht="15" customHeight="1" x14ac:dyDescent="0.2">
      <c r="B160" s="609" t="s">
        <v>99</v>
      </c>
      <c r="C160" s="870">
        <f>C153-C150</f>
        <v>0</v>
      </c>
      <c r="D160" s="910">
        <f>D153-D150</f>
        <v>0</v>
      </c>
      <c r="E160" s="617">
        <f t="shared" ref="E160:Q160" si="47">E153-E150</f>
        <v>0</v>
      </c>
      <c r="F160" s="870">
        <f t="shared" si="47"/>
        <v>0</v>
      </c>
      <c r="G160" s="910">
        <f t="shared" si="47"/>
        <v>0</v>
      </c>
      <c r="H160" s="621">
        <f t="shared" si="47"/>
        <v>0</v>
      </c>
      <c r="I160" s="870">
        <f t="shared" si="47"/>
        <v>0</v>
      </c>
      <c r="J160" s="910">
        <f t="shared" si="47"/>
        <v>0</v>
      </c>
      <c r="K160" s="886">
        <f t="shared" si="47"/>
        <v>0</v>
      </c>
      <c r="L160" s="870">
        <f t="shared" si="47"/>
        <v>0</v>
      </c>
      <c r="M160" s="910">
        <f t="shared" si="47"/>
        <v>0</v>
      </c>
      <c r="N160" s="913">
        <f t="shared" si="47"/>
        <v>0</v>
      </c>
      <c r="O160" s="870">
        <f t="shared" si="47"/>
        <v>0</v>
      </c>
      <c r="P160" s="910">
        <f t="shared" si="47"/>
        <v>0</v>
      </c>
      <c r="Q160" s="882">
        <f t="shared" si="47"/>
        <v>0</v>
      </c>
      <c r="R160" s="916">
        <f>SUM(R151:R153)</f>
        <v>0</v>
      </c>
    </row>
    <row r="161" spans="2:18" ht="15" customHeight="1" thickBot="1" x14ac:dyDescent="0.25">
      <c r="B161" s="610" t="s">
        <v>100</v>
      </c>
      <c r="C161" s="870">
        <f>C156-C153</f>
        <v>0</v>
      </c>
      <c r="D161" s="910">
        <f>D156-D153</f>
        <v>0</v>
      </c>
      <c r="E161" s="617">
        <f t="shared" ref="E161:Q161" si="48">E156-E153</f>
        <v>0</v>
      </c>
      <c r="F161" s="870">
        <f t="shared" si="48"/>
        <v>0</v>
      </c>
      <c r="G161" s="910">
        <f t="shared" si="48"/>
        <v>0</v>
      </c>
      <c r="H161" s="621">
        <f t="shared" si="48"/>
        <v>0</v>
      </c>
      <c r="I161" s="870">
        <f t="shared" si="48"/>
        <v>0</v>
      </c>
      <c r="J161" s="910">
        <f t="shared" si="48"/>
        <v>0</v>
      </c>
      <c r="K161" s="886">
        <f t="shared" si="48"/>
        <v>0</v>
      </c>
      <c r="L161" s="870">
        <f t="shared" si="48"/>
        <v>0</v>
      </c>
      <c r="M161" s="910">
        <f t="shared" si="48"/>
        <v>0</v>
      </c>
      <c r="N161" s="913">
        <f t="shared" si="48"/>
        <v>0</v>
      </c>
      <c r="O161" s="870">
        <f t="shared" si="48"/>
        <v>0</v>
      </c>
      <c r="P161" s="910">
        <f t="shared" si="48"/>
        <v>0</v>
      </c>
      <c r="Q161" s="882">
        <f t="shared" si="48"/>
        <v>0</v>
      </c>
      <c r="R161" s="916">
        <f>SUM(R154:R156)</f>
        <v>1</v>
      </c>
    </row>
    <row r="162" spans="2:18" ht="15" customHeight="1" thickBot="1" x14ac:dyDescent="0.25">
      <c r="B162" s="904" t="s">
        <v>96</v>
      </c>
      <c r="C162" s="872">
        <f>SUM(C158:C161)</f>
        <v>0</v>
      </c>
      <c r="D162" s="911">
        <f>SUM(D158:D161)</f>
        <v>0</v>
      </c>
      <c r="E162" s="619">
        <f t="shared" ref="E162:R162" si="49">SUM(E158:E161)</f>
        <v>0</v>
      </c>
      <c r="F162" s="872">
        <f t="shared" si="49"/>
        <v>0</v>
      </c>
      <c r="G162" s="911">
        <f t="shared" si="49"/>
        <v>0</v>
      </c>
      <c r="H162" s="623">
        <f t="shared" si="49"/>
        <v>0</v>
      </c>
      <c r="I162" s="872">
        <f t="shared" si="49"/>
        <v>0</v>
      </c>
      <c r="J162" s="911">
        <f t="shared" si="49"/>
        <v>0</v>
      </c>
      <c r="K162" s="888">
        <f t="shared" si="49"/>
        <v>0</v>
      </c>
      <c r="L162" s="872">
        <f t="shared" si="49"/>
        <v>0</v>
      </c>
      <c r="M162" s="911">
        <f t="shared" si="49"/>
        <v>0</v>
      </c>
      <c r="N162" s="914">
        <f t="shared" si="49"/>
        <v>0</v>
      </c>
      <c r="O162" s="872">
        <f t="shared" si="49"/>
        <v>0</v>
      </c>
      <c r="P162" s="911">
        <f t="shared" si="49"/>
        <v>0</v>
      </c>
      <c r="Q162" s="884">
        <f t="shared" si="49"/>
        <v>0</v>
      </c>
      <c r="R162" s="917">
        <f t="shared" si="49"/>
        <v>4</v>
      </c>
    </row>
    <row r="163" spans="2:18" ht="15" customHeight="1" x14ac:dyDescent="0.2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2:18" ht="15" customHeight="1" x14ac:dyDescent="0.2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</row>
    <row r="165" spans="2:18" ht="15" customHeight="1" x14ac:dyDescent="0.2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</row>
    <row r="166" spans="2:18" ht="15" customHeight="1" x14ac:dyDescent="0.2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</row>
    <row r="167" spans="2:18" ht="15" customHeight="1" x14ac:dyDescent="0.2"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</row>
    <row r="168" spans="2:18" ht="15" customHeight="1" x14ac:dyDescent="0.2"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</row>
    <row r="169" spans="2:18" ht="15" customHeight="1" x14ac:dyDescent="0.2"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</row>
    <row r="170" spans="2:18" ht="15" customHeight="1" x14ac:dyDescent="0.2"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</row>
    <row r="171" spans="2:18" ht="15" customHeight="1" x14ac:dyDescent="0.2"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</row>
    <row r="172" spans="2:18" ht="15" customHeight="1" x14ac:dyDescent="0.2"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</row>
    <row r="173" spans="2:18" ht="15" customHeight="1" x14ac:dyDescent="0.2"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</row>
    <row r="174" spans="2:18" ht="15" customHeight="1" x14ac:dyDescent="0.2"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</row>
    <row r="175" spans="2:18" ht="15" customHeight="1" x14ac:dyDescent="0.2"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</row>
    <row r="176" spans="2:18" ht="15" customHeight="1" x14ac:dyDescent="0.2"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</row>
    <row r="177" spans="2:15" ht="15" customHeight="1" x14ac:dyDescent="0.2"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</row>
    <row r="178" spans="2:15" ht="15" customHeight="1" x14ac:dyDescent="0.2"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</row>
    <row r="179" spans="2:15" ht="15" customHeight="1" x14ac:dyDescent="0.2"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</row>
    <row r="180" spans="2:15" ht="15" customHeight="1" x14ac:dyDescent="0.2"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</row>
    <row r="181" spans="2:15" ht="15" customHeight="1" x14ac:dyDescent="0.2"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</row>
    <row r="182" spans="2:15" ht="15" customHeight="1" x14ac:dyDescent="0.2"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</row>
    <row r="183" spans="2:15" ht="15" customHeight="1" x14ac:dyDescent="0.2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</row>
    <row r="184" spans="2:15" ht="15" customHeight="1" x14ac:dyDescent="0.2"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</row>
    <row r="185" spans="2:15" ht="15" customHeight="1" x14ac:dyDescent="0.2"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</row>
    <row r="186" spans="2:15" ht="15" customHeight="1" x14ac:dyDescent="0.2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</row>
    <row r="187" spans="2:15" ht="15" customHeight="1" x14ac:dyDescent="0.2"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</row>
    <row r="188" spans="2:15" ht="15" customHeight="1" x14ac:dyDescent="0.2"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</row>
    <row r="189" spans="2:15" ht="15" customHeight="1" x14ac:dyDescent="0.2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</row>
  </sheetData>
  <mergeCells count="114">
    <mergeCell ref="O28:Q28"/>
    <mergeCell ref="T28:Z28"/>
    <mergeCell ref="T29:V29"/>
    <mergeCell ref="Y29:Z29"/>
    <mergeCell ref="T30:V30"/>
    <mergeCell ref="Z30:Z31"/>
    <mergeCell ref="T31:V31"/>
    <mergeCell ref="B2:L2"/>
    <mergeCell ref="M2:N2"/>
    <mergeCell ref="C28:E28"/>
    <mergeCell ref="F28:H28"/>
    <mergeCell ref="I28:K28"/>
    <mergeCell ref="L28:N28"/>
    <mergeCell ref="T9:V9"/>
    <mergeCell ref="Z9:Z10"/>
    <mergeCell ref="T10:V10"/>
    <mergeCell ref="T11:V11"/>
    <mergeCell ref="Y11:Z11"/>
    <mergeCell ref="T5:Z5"/>
    <mergeCell ref="T6:V6"/>
    <mergeCell ref="Y6:Z6"/>
    <mergeCell ref="T7:V7"/>
    <mergeCell ref="Z7:Z8"/>
    <mergeCell ref="T8:V8"/>
    <mergeCell ref="T32:V32"/>
    <mergeCell ref="Z32:Z33"/>
    <mergeCell ref="T33:V33"/>
    <mergeCell ref="T34:V34"/>
    <mergeCell ref="Y34:Z34"/>
    <mergeCell ref="C51:E51"/>
    <mergeCell ref="F51:H51"/>
    <mergeCell ref="I51:K51"/>
    <mergeCell ref="L51:N51"/>
    <mergeCell ref="O51:Q51"/>
    <mergeCell ref="C74:E74"/>
    <mergeCell ref="F74:H74"/>
    <mergeCell ref="I74:K74"/>
    <mergeCell ref="L74:N74"/>
    <mergeCell ref="O74:Q74"/>
    <mergeCell ref="T51:Z51"/>
    <mergeCell ref="T52:V52"/>
    <mergeCell ref="Y52:Z52"/>
    <mergeCell ref="T53:V53"/>
    <mergeCell ref="Z53:Z54"/>
    <mergeCell ref="T54:V54"/>
    <mergeCell ref="T74:Z74"/>
    <mergeCell ref="T75:V75"/>
    <mergeCell ref="Y75:Z75"/>
    <mergeCell ref="T76:V76"/>
    <mergeCell ref="Z76:Z77"/>
    <mergeCell ref="T77:V77"/>
    <mergeCell ref="T55:V55"/>
    <mergeCell ref="Z55:Z56"/>
    <mergeCell ref="T56:V56"/>
    <mergeCell ref="T57:V57"/>
    <mergeCell ref="Y57:Z57"/>
    <mergeCell ref="T78:V78"/>
    <mergeCell ref="Z78:Z79"/>
    <mergeCell ref="T79:V79"/>
    <mergeCell ref="T80:V80"/>
    <mergeCell ref="Y80:Z80"/>
    <mergeCell ref="C97:E97"/>
    <mergeCell ref="F97:H97"/>
    <mergeCell ref="I97:K97"/>
    <mergeCell ref="L97:N97"/>
    <mergeCell ref="O97:Q97"/>
    <mergeCell ref="C120:E120"/>
    <mergeCell ref="F120:H120"/>
    <mergeCell ref="I120:K120"/>
    <mergeCell ref="L120:N120"/>
    <mergeCell ref="O120:Q120"/>
    <mergeCell ref="T97:Z97"/>
    <mergeCell ref="T98:V98"/>
    <mergeCell ref="Y98:Z98"/>
    <mergeCell ref="T99:V99"/>
    <mergeCell ref="Z99:Z100"/>
    <mergeCell ref="T100:V100"/>
    <mergeCell ref="L143:N143"/>
    <mergeCell ref="O143:Q143"/>
    <mergeCell ref="T120:Z120"/>
    <mergeCell ref="T121:V121"/>
    <mergeCell ref="Y121:Z121"/>
    <mergeCell ref="T122:V122"/>
    <mergeCell ref="Z122:Z123"/>
    <mergeCell ref="T123:V123"/>
    <mergeCell ref="T101:V101"/>
    <mergeCell ref="Z101:Z102"/>
    <mergeCell ref="T102:V102"/>
    <mergeCell ref="T103:V103"/>
    <mergeCell ref="Y103:Z103"/>
    <mergeCell ref="T147:V147"/>
    <mergeCell ref="Z147:Z148"/>
    <mergeCell ref="T148:V148"/>
    <mergeCell ref="T149:V149"/>
    <mergeCell ref="Y149:Z149"/>
    <mergeCell ref="C5:E5"/>
    <mergeCell ref="F5:H5"/>
    <mergeCell ref="I5:K5"/>
    <mergeCell ref="L5:N5"/>
    <mergeCell ref="O5:Q5"/>
    <mergeCell ref="T143:Z143"/>
    <mergeCell ref="T144:V144"/>
    <mergeCell ref="Y144:Z144"/>
    <mergeCell ref="T145:V145"/>
    <mergeCell ref="Z145:Z146"/>
    <mergeCell ref="T146:V146"/>
    <mergeCell ref="T124:V124"/>
    <mergeCell ref="Z124:Z125"/>
    <mergeCell ref="T125:V125"/>
    <mergeCell ref="T126:V126"/>
    <mergeCell ref="Y126:Z126"/>
    <mergeCell ref="C143:E143"/>
    <mergeCell ref="F143:H143"/>
    <mergeCell ref="I143:K143"/>
  </mergeCells>
  <conditionalFormatting sqref="Y30:Z30 W34:Y34 Y31:Y33">
    <cfRule type="expression" dxfId="179" priority="27">
      <formula>IF(W30=0,1,0)</formula>
    </cfRule>
  </conditionalFormatting>
  <conditionalFormatting sqref="W30:Z31 W32:Y35">
    <cfRule type="expression" dxfId="178" priority="28">
      <formula>IF(W30=0,1,0)</formula>
    </cfRule>
  </conditionalFormatting>
  <conditionalFormatting sqref="Z32">
    <cfRule type="expression" dxfId="177" priority="25">
      <formula>IF(Z32=0,1,0)</formula>
    </cfRule>
  </conditionalFormatting>
  <conditionalFormatting sqref="Z32">
    <cfRule type="expression" dxfId="176" priority="26">
      <formula>IF(Z32=0,1,0)</formula>
    </cfRule>
  </conditionalFormatting>
  <conditionalFormatting sqref="Z55">
    <cfRule type="expression" dxfId="175" priority="21">
      <formula>IF(Z55=0,1,0)</formula>
    </cfRule>
  </conditionalFormatting>
  <conditionalFormatting sqref="Y53:Z53 W57:Y57 Y54:Y56">
    <cfRule type="expression" dxfId="174" priority="23">
      <formula>IF(W53=0,1,0)</formula>
    </cfRule>
  </conditionalFormatting>
  <conditionalFormatting sqref="W53:Z53 W54:Y57">
    <cfRule type="expression" dxfId="173" priority="24">
      <formula>IF(W53=0,1,0)</formula>
    </cfRule>
  </conditionalFormatting>
  <conditionalFormatting sqref="Z55">
    <cfRule type="expression" dxfId="172" priority="22">
      <formula>IF(Z55=0,1,0)</formula>
    </cfRule>
  </conditionalFormatting>
  <conditionalFormatting sqref="Z78">
    <cfRule type="expression" dxfId="171" priority="17">
      <formula>IF(Z78=0,1,0)</formula>
    </cfRule>
  </conditionalFormatting>
  <conditionalFormatting sqref="Y76:Z76 W80:Y80 Y77:Y79">
    <cfRule type="expression" dxfId="170" priority="19">
      <formula>IF(W76=0,1,0)</formula>
    </cfRule>
  </conditionalFormatting>
  <conditionalFormatting sqref="W76:Z76 W77:Y80">
    <cfRule type="expression" dxfId="169" priority="20">
      <formula>IF(W76=0,1,0)</formula>
    </cfRule>
  </conditionalFormatting>
  <conditionalFormatting sqref="Z78">
    <cfRule type="expression" dxfId="168" priority="18">
      <formula>IF(Z78=0,1,0)</formula>
    </cfRule>
  </conditionalFormatting>
  <conditionalFormatting sqref="Z101">
    <cfRule type="expression" dxfId="167" priority="13">
      <formula>IF(Z101=0,1,0)</formula>
    </cfRule>
  </conditionalFormatting>
  <conditionalFormatting sqref="Y99:Z99 W103:Y103 Y100:Y102">
    <cfRule type="expression" dxfId="166" priority="15">
      <formula>IF(W99=0,1,0)</formula>
    </cfRule>
  </conditionalFormatting>
  <conditionalFormatting sqref="W99:Z99 W100:Y103">
    <cfRule type="expression" dxfId="165" priority="16">
      <formula>IF(W99=0,1,0)</formula>
    </cfRule>
  </conditionalFormatting>
  <conditionalFormatting sqref="Z101">
    <cfRule type="expression" dxfId="164" priority="14">
      <formula>IF(Z101=0,1,0)</formula>
    </cfRule>
  </conditionalFormatting>
  <conditionalFormatting sqref="Z124">
    <cfRule type="expression" dxfId="163" priority="9">
      <formula>IF(Z124=0,1,0)</formula>
    </cfRule>
  </conditionalFormatting>
  <conditionalFormatting sqref="Y122:Z122 W126:Y126 Y123:Y125">
    <cfRule type="expression" dxfId="162" priority="11">
      <formula>IF(W122=0,1,0)</formula>
    </cfRule>
  </conditionalFormatting>
  <conditionalFormatting sqref="W122:Z122 W123:Y126">
    <cfRule type="expression" dxfId="161" priority="12">
      <formula>IF(W122=0,1,0)</formula>
    </cfRule>
  </conditionalFormatting>
  <conditionalFormatting sqref="Z124">
    <cfRule type="expression" dxfId="160" priority="10">
      <formula>IF(Z124=0,1,0)</formula>
    </cfRule>
  </conditionalFormatting>
  <conditionalFormatting sqref="Z147">
    <cfRule type="expression" dxfId="159" priority="5">
      <formula>IF(Z147=0,1,0)</formula>
    </cfRule>
  </conditionalFormatting>
  <conditionalFormatting sqref="Y145:Z145 W149:Y149 Y146:Y148">
    <cfRule type="expression" dxfId="158" priority="7">
      <formula>IF(W145=0,1,0)</formula>
    </cfRule>
  </conditionalFormatting>
  <conditionalFormatting sqref="W145:Z145 W146:Y149">
    <cfRule type="expression" dxfId="157" priority="8">
      <formula>IF(W145=0,1,0)</formula>
    </cfRule>
  </conditionalFormatting>
  <conditionalFormatting sqref="Z147">
    <cfRule type="expression" dxfId="156" priority="6">
      <formula>IF(Z147=0,1,0)</formula>
    </cfRule>
  </conditionalFormatting>
  <conditionalFormatting sqref="Y7:Z7 W11:Y11 Y8:Y10">
    <cfRule type="expression" dxfId="155" priority="3">
      <formula>IF(W7=0,1,0)</formula>
    </cfRule>
  </conditionalFormatting>
  <conditionalFormatting sqref="W7:Z8 W9:Y12">
    <cfRule type="expression" dxfId="154" priority="4">
      <formula>IF(W7=0,1,0)</formula>
    </cfRule>
  </conditionalFormatting>
  <conditionalFormatting sqref="Z9">
    <cfRule type="expression" dxfId="153" priority="1">
      <formula>IF(Z9=0,1,0)</formula>
    </cfRule>
  </conditionalFormatting>
  <conditionalFormatting sqref="Z9">
    <cfRule type="expression" dxfId="152" priority="2">
      <formula>IF(Z9=0,1,0)</formula>
    </cfRule>
  </conditionalFormatting>
  <pageMargins left="0.23622047244094491" right="0.23622047244094491" top="0.15748031496062992" bottom="0.15748031496062992" header="0.31496062992125984" footer="0.31496062992125984"/>
  <pageSetup paperSize="8" scale="5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G167"/>
  <sheetViews>
    <sheetView topLeftCell="A22" zoomScale="70" zoomScaleNormal="70" zoomScalePageLayoutView="70" workbookViewId="0">
      <selection activeCell="M2" sqref="M2:N2"/>
    </sheetView>
  </sheetViews>
  <sheetFormatPr defaultColWidth="0" defaultRowHeight="12.75" x14ac:dyDescent="0.2"/>
  <cols>
    <col min="1" max="1" width="1.42578125" style="1" customWidth="1"/>
    <col min="2" max="2" width="23.28515625" style="1" customWidth="1"/>
    <col min="3" max="18" width="13.7109375" style="1" customWidth="1"/>
    <col min="19" max="19" width="2.140625" style="1" customWidth="1"/>
    <col min="20" max="20" width="13.7109375" style="1" customWidth="1"/>
    <col min="21" max="21" width="13.7109375" style="10" customWidth="1"/>
    <col min="22" max="22" width="3.140625" style="10" customWidth="1"/>
    <col min="23" max="24" width="13.7109375" style="1" customWidth="1"/>
    <col min="25" max="25" width="7.7109375" style="1" customWidth="1"/>
    <col min="26" max="26" width="7.42578125" style="1" customWidth="1"/>
    <col min="27" max="27" width="2.42578125" style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50" width="11.28515625" style="1" hidden="1"/>
    <col min="16151" max="16151" width="10.7109375" style="1" hidden="1"/>
    <col min="16152" max="16153" width="11.28515625" style="1" hidden="1"/>
    <col min="16154" max="16384" width="8.85546875" style="1" hidden="1"/>
  </cols>
  <sheetData>
    <row r="1" spans="2:27" ht="15" customHeight="1" thickBot="1" x14ac:dyDescent="0.25"/>
    <row r="2" spans="2:27" s="100" customFormat="1" ht="30" customHeight="1" thickBot="1" x14ac:dyDescent="0.45">
      <c r="B2" s="1176" t="s">
        <v>125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97">
        <v>42460</v>
      </c>
      <c r="N2" s="1198"/>
      <c r="O2" s="1044" t="s">
        <v>122</v>
      </c>
      <c r="P2" s="590">
        <f>YEAR(M2)-1</f>
        <v>2015</v>
      </c>
      <c r="Q2" s="1045" t="s">
        <v>83</v>
      </c>
      <c r="R2" s="1046">
        <f>P2+1</f>
        <v>2016</v>
      </c>
      <c r="S2" s="211" t="s">
        <v>124</v>
      </c>
      <c r="T2" s="1048"/>
      <c r="U2" s="1049"/>
      <c r="V2" s="925"/>
      <c r="W2" s="925"/>
      <c r="X2" s="925"/>
      <c r="Y2" s="925"/>
      <c r="Z2" s="925"/>
    </row>
    <row r="3" spans="2:27" ht="15" customHeight="1" x14ac:dyDescent="0.2"/>
    <row r="4" spans="2:27" ht="15" customHeight="1" x14ac:dyDescent="0.2">
      <c r="T4" s="482"/>
      <c r="U4" s="482"/>
      <c r="V4" s="482"/>
      <c r="W4" s="482"/>
      <c r="X4" s="482"/>
      <c r="Y4" s="482"/>
      <c r="Z4" s="482"/>
      <c r="AA4" s="482"/>
    </row>
    <row r="5" spans="2:27" ht="15" customHeight="1" thickBot="1" x14ac:dyDescent="0.25">
      <c r="S5" s="24"/>
      <c r="T5" s="482"/>
      <c r="U5" s="482"/>
      <c r="V5" s="482"/>
      <c r="W5" s="482"/>
      <c r="X5" s="482"/>
      <c r="Y5" s="482"/>
      <c r="Z5" s="482"/>
      <c r="AA5" s="482"/>
    </row>
    <row r="6" spans="2:27" ht="30" customHeight="1" thickBot="1" x14ac:dyDescent="0.25">
      <c r="B6" s="81" t="s">
        <v>76</v>
      </c>
      <c r="C6" s="1113" t="s">
        <v>73</v>
      </c>
      <c r="D6" s="1114"/>
      <c r="E6" s="1184"/>
      <c r="F6" s="1099" t="s">
        <v>75</v>
      </c>
      <c r="G6" s="1100"/>
      <c r="H6" s="1185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S6" s="24"/>
      <c r="T6" s="1138" t="s">
        <v>104</v>
      </c>
      <c r="U6" s="1139"/>
      <c r="V6" s="1139"/>
      <c r="W6" s="1139"/>
      <c r="X6" s="1139"/>
      <c r="Y6" s="1139"/>
      <c r="Z6" s="1140"/>
      <c r="AA6" s="482"/>
    </row>
    <row r="7" spans="2:27" ht="30" customHeight="1" thickBot="1" x14ac:dyDescent="0.25">
      <c r="B7" s="1089" t="str">
        <f>CONCATENATE("F/Y  ",P2,"  ",Q2,"  ",R2)</f>
        <v>F/Y  2015  ~  2016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S7" s="24"/>
      <c r="T7" s="1194" t="str">
        <f>B7</f>
        <v>F/Y  2015  ~  2016</v>
      </c>
      <c r="U7" s="1195"/>
      <c r="V7" s="1196"/>
      <c r="W7" s="188" t="s">
        <v>6</v>
      </c>
      <c r="X7" s="185" t="s">
        <v>4</v>
      </c>
      <c r="Y7" s="1186" t="s">
        <v>28</v>
      </c>
      <c r="Z7" s="1187"/>
      <c r="AA7" s="482"/>
    </row>
    <row r="8" spans="2:27" ht="15" customHeight="1" x14ac:dyDescent="0.2">
      <c r="B8" s="537">
        <f>DATE($U$2,4,30)</f>
        <v>121</v>
      </c>
      <c r="C8" s="501">
        <f>'Statistics 2015-16'!C22</f>
        <v>2</v>
      </c>
      <c r="D8" s="517">
        <f>'Statistics 2015-16'!D22</f>
        <v>1</v>
      </c>
      <c r="E8" s="529">
        <f>'Statistics 2015-16'!E22</f>
        <v>3</v>
      </c>
      <c r="F8" s="501">
        <f>'Statistics 2015-16'!F22</f>
        <v>1</v>
      </c>
      <c r="G8" s="517">
        <f>'Statistics 2015-16'!G22</f>
        <v>0</v>
      </c>
      <c r="H8" s="529">
        <f>'Statistics 2015-16'!H22</f>
        <v>1</v>
      </c>
      <c r="I8" s="501">
        <f>'Statistics 2015-16'!I22</f>
        <v>2</v>
      </c>
      <c r="J8" s="517">
        <f>'Statistics 2015-16'!J22</f>
        <v>0</v>
      </c>
      <c r="K8" s="529">
        <f>'Statistics 2015-16'!K22</f>
        <v>2</v>
      </c>
      <c r="L8" s="501">
        <f>'Statistics 2015-16'!L22</f>
        <v>1</v>
      </c>
      <c r="M8" s="517">
        <f>'Statistics 2015-16'!M22</f>
        <v>1</v>
      </c>
      <c r="N8" s="529">
        <f>'Statistics 2015-16'!N22</f>
        <v>2</v>
      </c>
      <c r="O8" s="501">
        <f>'Statistics 2015-16'!O22</f>
        <v>6</v>
      </c>
      <c r="P8" s="517">
        <f>'Statistics 2015-16'!P22</f>
        <v>2</v>
      </c>
      <c r="Q8" s="529">
        <f>'Statistics 2015-16'!Q22</f>
        <v>8</v>
      </c>
      <c r="R8" s="599"/>
      <c r="S8" s="482"/>
      <c r="T8" s="1144" t="s">
        <v>73</v>
      </c>
      <c r="U8" s="1145"/>
      <c r="V8" s="1146"/>
      <c r="W8" s="189">
        <f>C25</f>
        <v>16</v>
      </c>
      <c r="X8" s="190">
        <f>D25</f>
        <v>9</v>
      </c>
      <c r="Y8" s="921">
        <f>SUM(W8:X8)</f>
        <v>25</v>
      </c>
      <c r="Z8" s="1188">
        <f>SUM(W8:X9)</f>
        <v>34</v>
      </c>
      <c r="AA8" s="482"/>
    </row>
    <row r="9" spans="2:27" ht="15" customHeight="1" x14ac:dyDescent="0.2">
      <c r="B9" s="538">
        <f>B8+31</f>
        <v>152</v>
      </c>
      <c r="C9" s="502">
        <f>'Statistics 2015-16'!C23</f>
        <v>2</v>
      </c>
      <c r="D9" s="518">
        <f>'Statistics 2015-16'!D23</f>
        <v>1</v>
      </c>
      <c r="E9" s="530">
        <f>'Statistics 2015-16'!E23</f>
        <v>3</v>
      </c>
      <c r="F9" s="502">
        <f>'Statistics 2015-16'!F23</f>
        <v>2</v>
      </c>
      <c r="G9" s="518">
        <f>'Statistics 2015-16'!G23</f>
        <v>0</v>
      </c>
      <c r="H9" s="530">
        <f>'Statistics 2015-16'!H23</f>
        <v>2</v>
      </c>
      <c r="I9" s="502">
        <f>'Statistics 2015-16'!I23</f>
        <v>3</v>
      </c>
      <c r="J9" s="518">
        <f>'Statistics 2015-16'!J23</f>
        <v>2</v>
      </c>
      <c r="K9" s="530">
        <f>'Statistics 2015-16'!K23</f>
        <v>5</v>
      </c>
      <c r="L9" s="502">
        <f>'Statistics 2015-16'!L23</f>
        <v>4</v>
      </c>
      <c r="M9" s="518">
        <f>'Statistics 2015-16'!M23</f>
        <v>5</v>
      </c>
      <c r="N9" s="530">
        <f>'Statistics 2015-16'!N23</f>
        <v>9</v>
      </c>
      <c r="O9" s="502">
        <f>'Statistics 2015-16'!O23</f>
        <v>11</v>
      </c>
      <c r="P9" s="518">
        <f>'Statistics 2015-16'!P23</f>
        <v>8</v>
      </c>
      <c r="Q9" s="530">
        <f>'Statistics 2015-16'!Q23</f>
        <v>19</v>
      </c>
      <c r="R9" s="599"/>
      <c r="S9" s="482"/>
      <c r="T9" s="1147" t="s">
        <v>75</v>
      </c>
      <c r="U9" s="1148"/>
      <c r="V9" s="1149"/>
      <c r="W9" s="919">
        <f>F25</f>
        <v>7</v>
      </c>
      <c r="X9" s="920">
        <f>G25</f>
        <v>2</v>
      </c>
      <c r="Y9" s="922">
        <f>SUM(W9:X9)</f>
        <v>9</v>
      </c>
      <c r="Z9" s="1189"/>
      <c r="AA9" s="482"/>
    </row>
    <row r="10" spans="2:27" ht="15" customHeight="1" x14ac:dyDescent="0.2">
      <c r="B10" s="539">
        <f>B9+30</f>
        <v>182</v>
      </c>
      <c r="C10" s="502">
        <f>'Statistics 2015-16'!C24</f>
        <v>4</v>
      </c>
      <c r="D10" s="518">
        <f>'Statistics 2015-16'!D24</f>
        <v>1</v>
      </c>
      <c r="E10" s="530">
        <f>'Statistics 2015-16'!E24</f>
        <v>5</v>
      </c>
      <c r="F10" s="502">
        <f>'Statistics 2015-16'!F24</f>
        <v>2</v>
      </c>
      <c r="G10" s="518">
        <f>'Statistics 2015-16'!G24</f>
        <v>0</v>
      </c>
      <c r="H10" s="530">
        <f>'Statistics 2015-16'!H24</f>
        <v>2</v>
      </c>
      <c r="I10" s="502">
        <f>'Statistics 2015-16'!I24</f>
        <v>5</v>
      </c>
      <c r="J10" s="518">
        <f>'Statistics 2015-16'!J24</f>
        <v>2</v>
      </c>
      <c r="K10" s="530">
        <f>'Statistics 2015-16'!K24</f>
        <v>7</v>
      </c>
      <c r="L10" s="502">
        <f>'Statistics 2015-16'!L24</f>
        <v>8</v>
      </c>
      <c r="M10" s="518">
        <f>'Statistics 2015-16'!M24</f>
        <v>5</v>
      </c>
      <c r="N10" s="530">
        <f>'Statistics 2015-16'!N24</f>
        <v>13</v>
      </c>
      <c r="O10" s="502">
        <f>'Statistics 2015-16'!O24</f>
        <v>19</v>
      </c>
      <c r="P10" s="518">
        <f>'Statistics 2015-16'!P24</f>
        <v>8</v>
      </c>
      <c r="Q10" s="530">
        <f>'Statistics 2015-16'!Q24</f>
        <v>27</v>
      </c>
      <c r="R10" s="599"/>
      <c r="S10" s="482"/>
      <c r="T10" s="1120" t="s">
        <v>41</v>
      </c>
      <c r="U10" s="1121"/>
      <c r="V10" s="1122"/>
      <c r="W10" s="191">
        <f>I25</f>
        <v>12</v>
      </c>
      <c r="X10" s="192">
        <f>J25</f>
        <v>13</v>
      </c>
      <c r="Y10" s="923">
        <f t="shared" ref="Y10:Y11" si="0">SUM(W10:X10)</f>
        <v>25</v>
      </c>
      <c r="Z10" s="1180">
        <f>SUM(W10:X11)</f>
        <v>59</v>
      </c>
      <c r="AA10" s="482"/>
    </row>
    <row r="11" spans="2:27" ht="15" customHeight="1" thickBot="1" x14ac:dyDescent="0.25">
      <c r="B11" s="538">
        <f t="shared" ref="B11:B19" si="1">B10+31</f>
        <v>213</v>
      </c>
      <c r="C11" s="504">
        <f>'Statistics 2015-16'!C25</f>
        <v>6</v>
      </c>
      <c r="D11" s="520">
        <f>'Statistics 2015-16'!D25</f>
        <v>3</v>
      </c>
      <c r="E11" s="532">
        <f>'Statistics 2015-16'!E25</f>
        <v>9</v>
      </c>
      <c r="F11" s="504">
        <f>'Statistics 2015-16'!F25</f>
        <v>4</v>
      </c>
      <c r="G11" s="520">
        <f>'Statistics 2015-16'!G25</f>
        <v>0</v>
      </c>
      <c r="H11" s="532">
        <f>'Statistics 2015-16'!H25</f>
        <v>4</v>
      </c>
      <c r="I11" s="504">
        <f>'Statistics 2015-16'!I25</f>
        <v>6</v>
      </c>
      <c r="J11" s="520">
        <f>'Statistics 2015-16'!J25</f>
        <v>3</v>
      </c>
      <c r="K11" s="532">
        <f>'Statistics 2015-16'!K25</f>
        <v>9</v>
      </c>
      <c r="L11" s="504">
        <f>'Statistics 2015-16'!L25</f>
        <v>14</v>
      </c>
      <c r="M11" s="520">
        <f>'Statistics 2015-16'!M25</f>
        <v>5</v>
      </c>
      <c r="N11" s="532">
        <f>'Statistics 2015-16'!N25</f>
        <v>19</v>
      </c>
      <c r="O11" s="504">
        <f>'Statistics 2015-16'!O25</f>
        <v>30</v>
      </c>
      <c r="P11" s="520">
        <f>'Statistics 2015-16'!P25</f>
        <v>11</v>
      </c>
      <c r="Q11" s="532">
        <f>'Statistics 2015-16'!Q25</f>
        <v>41</v>
      </c>
      <c r="R11" s="600">
        <v>1</v>
      </c>
      <c r="S11" s="482"/>
      <c r="T11" s="1123" t="s">
        <v>68</v>
      </c>
      <c r="U11" s="1124"/>
      <c r="V11" s="1125"/>
      <c r="W11" s="193">
        <f>L25</f>
        <v>20</v>
      </c>
      <c r="X11" s="194">
        <f>M25</f>
        <v>14</v>
      </c>
      <c r="Y11" s="924">
        <f t="shared" si="0"/>
        <v>34</v>
      </c>
      <c r="Z11" s="1181"/>
      <c r="AA11" s="482"/>
    </row>
    <row r="12" spans="2:27" ht="15" customHeight="1" thickBot="1" x14ac:dyDescent="0.25">
      <c r="B12" s="538">
        <f t="shared" si="1"/>
        <v>244</v>
      </c>
      <c r="C12" s="502">
        <f>'Statistics 2015-16'!C26</f>
        <v>6</v>
      </c>
      <c r="D12" s="518">
        <f>'Statistics 2015-16'!D26</f>
        <v>3</v>
      </c>
      <c r="E12" s="530">
        <f>'Statistics 2015-16'!E26</f>
        <v>9</v>
      </c>
      <c r="F12" s="502">
        <f>'Statistics 2015-16'!F26</f>
        <v>5</v>
      </c>
      <c r="G12" s="518">
        <f>'Statistics 2015-16'!G26</f>
        <v>1</v>
      </c>
      <c r="H12" s="530">
        <f>'Statistics 2015-16'!H26</f>
        <v>6</v>
      </c>
      <c r="I12" s="502">
        <f>'Statistics 2015-16'!I26</f>
        <v>6</v>
      </c>
      <c r="J12" s="518">
        <f>'Statistics 2015-16'!J26</f>
        <v>4</v>
      </c>
      <c r="K12" s="530">
        <f>'Statistics 2015-16'!K26</f>
        <v>10</v>
      </c>
      <c r="L12" s="502">
        <f>'Statistics 2015-16'!L26</f>
        <v>16</v>
      </c>
      <c r="M12" s="518">
        <f>'Statistics 2015-16'!M26</f>
        <v>5</v>
      </c>
      <c r="N12" s="530">
        <f>'Statistics 2015-16'!N26</f>
        <v>21</v>
      </c>
      <c r="O12" s="502">
        <f>'Statistics 2015-16'!O26</f>
        <v>33</v>
      </c>
      <c r="P12" s="518">
        <f>'Statistics 2015-16'!P26</f>
        <v>13</v>
      </c>
      <c r="Q12" s="530">
        <f>'Statistics 2015-16'!Q26</f>
        <v>46</v>
      </c>
      <c r="R12" s="599"/>
      <c r="S12" s="482"/>
      <c r="T12" s="1127" t="s">
        <v>78</v>
      </c>
      <c r="U12" s="1128"/>
      <c r="V12" s="1129"/>
      <c r="W12" s="107">
        <f>SUM(W8:W11)</f>
        <v>55</v>
      </c>
      <c r="X12" s="103">
        <f>SUM(X8:X11)</f>
        <v>38</v>
      </c>
      <c r="Y12" s="1182">
        <f>SUM(Y8:Y11)</f>
        <v>93</v>
      </c>
      <c r="Z12" s="1183"/>
      <c r="AA12" s="482"/>
    </row>
    <row r="13" spans="2:27" ht="15" customHeight="1" x14ac:dyDescent="0.2">
      <c r="B13" s="538">
        <f>B12+30</f>
        <v>274</v>
      </c>
      <c r="C13" s="503">
        <f>'Statistics 2015-16'!C27</f>
        <v>8</v>
      </c>
      <c r="D13" s="519">
        <f>'Statistics 2015-16'!D27</f>
        <v>5</v>
      </c>
      <c r="E13" s="531">
        <f>'Statistics 2015-16'!E27</f>
        <v>13</v>
      </c>
      <c r="F13" s="503">
        <f>'Statistics 2015-16'!F27</f>
        <v>5</v>
      </c>
      <c r="G13" s="519">
        <f>'Statistics 2015-16'!G27</f>
        <v>1</v>
      </c>
      <c r="H13" s="531">
        <f>'Statistics 2015-16'!H27</f>
        <v>6</v>
      </c>
      <c r="I13" s="503">
        <f>'Statistics 2015-16'!I27</f>
        <v>7</v>
      </c>
      <c r="J13" s="519">
        <f>'Statistics 2015-16'!J27</f>
        <v>5</v>
      </c>
      <c r="K13" s="531">
        <f>'Statistics 2015-16'!K27</f>
        <v>12</v>
      </c>
      <c r="L13" s="503">
        <f>'Statistics 2015-16'!L27</f>
        <v>17</v>
      </c>
      <c r="M13" s="519">
        <f>'Statistics 2015-16'!M27</f>
        <v>5</v>
      </c>
      <c r="N13" s="531">
        <f>'Statistics 2015-16'!N27</f>
        <v>22</v>
      </c>
      <c r="O13" s="503">
        <f>'Statistics 2015-16'!O27</f>
        <v>37</v>
      </c>
      <c r="P13" s="519">
        <f>'Statistics 2015-16'!P27</f>
        <v>16</v>
      </c>
      <c r="Q13" s="531">
        <f>'Statistics 2015-16'!Q27</f>
        <v>53</v>
      </c>
      <c r="R13" s="601">
        <v>1</v>
      </c>
      <c r="S13" s="482"/>
      <c r="T13" s="482"/>
      <c r="U13" s="482"/>
      <c r="V13" s="24"/>
      <c r="W13" s="482"/>
      <c r="X13" s="482"/>
      <c r="Y13" s="482"/>
      <c r="Z13" s="482"/>
      <c r="AA13" s="482"/>
    </row>
    <row r="14" spans="2:27" ht="15" customHeight="1" x14ac:dyDescent="0.2">
      <c r="B14" s="540">
        <f t="shared" si="1"/>
        <v>305</v>
      </c>
      <c r="C14" s="504">
        <f>'Statistics 2015-16'!C28</f>
        <v>11</v>
      </c>
      <c r="D14" s="520">
        <f>'Statistics 2015-16'!D28</f>
        <v>5</v>
      </c>
      <c r="E14" s="532">
        <f>'Statistics 2015-16'!E28</f>
        <v>16</v>
      </c>
      <c r="F14" s="504">
        <f>'Statistics 2015-16'!F28</f>
        <v>7</v>
      </c>
      <c r="G14" s="520">
        <f>'Statistics 2015-16'!G28</f>
        <v>1</v>
      </c>
      <c r="H14" s="532">
        <f>'Statistics 2015-16'!H28</f>
        <v>8</v>
      </c>
      <c r="I14" s="504">
        <f>'Statistics 2015-16'!I28</f>
        <v>9</v>
      </c>
      <c r="J14" s="520">
        <f>'Statistics 2015-16'!J28</f>
        <v>6</v>
      </c>
      <c r="K14" s="532">
        <f>'Statistics 2015-16'!K28</f>
        <v>15</v>
      </c>
      <c r="L14" s="504">
        <f>'Statistics 2015-16'!L28</f>
        <v>17</v>
      </c>
      <c r="M14" s="520">
        <f>'Statistics 2015-16'!M28</f>
        <v>8</v>
      </c>
      <c r="N14" s="532">
        <f>'Statistics 2015-16'!N28</f>
        <v>25</v>
      </c>
      <c r="O14" s="504">
        <f>'Statistics 2015-16'!O28</f>
        <v>44</v>
      </c>
      <c r="P14" s="520">
        <f>'Statistics 2015-16'!P28</f>
        <v>20</v>
      </c>
      <c r="Q14" s="532">
        <f>'Statistics 2015-16'!Q28</f>
        <v>64</v>
      </c>
      <c r="R14" s="600">
        <v>2</v>
      </c>
      <c r="S14" s="482"/>
      <c r="T14" s="482"/>
      <c r="U14" s="482"/>
      <c r="V14" s="24"/>
      <c r="W14" s="482"/>
      <c r="X14" s="482"/>
      <c r="Y14" s="482"/>
      <c r="Z14" s="482"/>
      <c r="AA14" s="482"/>
    </row>
    <row r="15" spans="2:27" ht="15" customHeight="1" x14ac:dyDescent="0.2">
      <c r="B15" s="538">
        <f>B14+30</f>
        <v>335</v>
      </c>
      <c r="C15" s="502">
        <f>'Statistics 2015-16'!C29</f>
        <v>13</v>
      </c>
      <c r="D15" s="518">
        <f>'Statistics 2015-16'!D29</f>
        <v>6</v>
      </c>
      <c r="E15" s="530">
        <f>'Statistics 2015-16'!E29</f>
        <v>19</v>
      </c>
      <c r="F15" s="502">
        <f>'Statistics 2015-16'!F29</f>
        <v>7</v>
      </c>
      <c r="G15" s="518">
        <f>'Statistics 2015-16'!G29</f>
        <v>1</v>
      </c>
      <c r="H15" s="530">
        <f>'Statistics 2015-16'!H29</f>
        <v>8</v>
      </c>
      <c r="I15" s="502">
        <f>'Statistics 2015-16'!I29</f>
        <v>9</v>
      </c>
      <c r="J15" s="518">
        <f>'Statistics 2015-16'!J29</f>
        <v>7</v>
      </c>
      <c r="K15" s="530">
        <f>'Statistics 2015-16'!K29</f>
        <v>16</v>
      </c>
      <c r="L15" s="502">
        <f>'Statistics 2015-16'!L29</f>
        <v>19</v>
      </c>
      <c r="M15" s="518">
        <f>'Statistics 2015-16'!M29</f>
        <v>10</v>
      </c>
      <c r="N15" s="530">
        <f>'Statistics 2015-16'!N29</f>
        <v>29</v>
      </c>
      <c r="O15" s="502">
        <f>'Statistics 2015-16'!O29</f>
        <v>48</v>
      </c>
      <c r="P15" s="518">
        <f>'Statistics 2015-16'!P29</f>
        <v>24</v>
      </c>
      <c r="Q15" s="530">
        <f>'Statistics 2015-16'!Q29</f>
        <v>72</v>
      </c>
      <c r="R15" s="599"/>
      <c r="S15" s="482"/>
      <c r="T15" s="482"/>
      <c r="U15" s="482"/>
      <c r="V15" s="24"/>
      <c r="W15" s="482"/>
      <c r="X15" s="482"/>
      <c r="Y15" s="482"/>
      <c r="Z15" s="482"/>
      <c r="AA15" s="482"/>
    </row>
    <row r="16" spans="2:27" s="10" customFormat="1" ht="15" customHeight="1" x14ac:dyDescent="0.2">
      <c r="B16" s="539">
        <f t="shared" si="1"/>
        <v>366</v>
      </c>
      <c r="C16" s="503">
        <f>'Statistics 2015-16'!C30</f>
        <v>13</v>
      </c>
      <c r="D16" s="519">
        <f>'Statistics 2015-16'!D30</f>
        <v>7</v>
      </c>
      <c r="E16" s="531">
        <f>'Statistics 2015-16'!E30</f>
        <v>20</v>
      </c>
      <c r="F16" s="503">
        <f>'Statistics 2015-16'!F30</f>
        <v>7</v>
      </c>
      <c r="G16" s="519">
        <f>'Statistics 2015-16'!G30</f>
        <v>1</v>
      </c>
      <c r="H16" s="531">
        <f>'Statistics 2015-16'!H30</f>
        <v>8</v>
      </c>
      <c r="I16" s="503">
        <f>'Statistics 2015-16'!I30</f>
        <v>9</v>
      </c>
      <c r="J16" s="519">
        <f>'Statistics 2015-16'!J30</f>
        <v>8</v>
      </c>
      <c r="K16" s="531">
        <f>'Statistics 2015-16'!K30</f>
        <v>17</v>
      </c>
      <c r="L16" s="503">
        <f>'Statistics 2015-16'!L30</f>
        <v>19</v>
      </c>
      <c r="M16" s="519">
        <f>'Statistics 2015-16'!M30</f>
        <v>12</v>
      </c>
      <c r="N16" s="531">
        <f>'Statistics 2015-16'!N30</f>
        <v>31</v>
      </c>
      <c r="O16" s="503">
        <f>'Statistics 2015-16'!O30</f>
        <v>48</v>
      </c>
      <c r="P16" s="519">
        <f>'Statistics 2015-16'!P30</f>
        <v>28</v>
      </c>
      <c r="Q16" s="531">
        <f>'Statistics 2015-16'!Q30</f>
        <v>76</v>
      </c>
      <c r="R16" s="601"/>
      <c r="S16" s="482"/>
      <c r="T16" s="482"/>
      <c r="U16" s="482"/>
      <c r="V16" s="24"/>
      <c r="W16" s="482"/>
      <c r="X16" s="482"/>
      <c r="Y16" s="482"/>
      <c r="Z16" s="482"/>
      <c r="AA16" s="482"/>
    </row>
    <row r="17" spans="2:27" ht="15" customHeight="1" x14ac:dyDescent="0.2">
      <c r="B17" s="538">
        <f t="shared" si="1"/>
        <v>397</v>
      </c>
      <c r="C17" s="502">
        <f>'Statistics 2015-16'!C31</f>
        <v>16</v>
      </c>
      <c r="D17" s="518">
        <f>'Statistics 2015-16'!D31</f>
        <v>7</v>
      </c>
      <c r="E17" s="530">
        <f>'Statistics 2015-16'!E31</f>
        <v>23</v>
      </c>
      <c r="F17" s="502">
        <f>'Statistics 2015-16'!F31</f>
        <v>7</v>
      </c>
      <c r="G17" s="518">
        <f>'Statistics 2015-16'!G31</f>
        <v>1</v>
      </c>
      <c r="H17" s="530">
        <f>'Statistics 2015-16'!H31</f>
        <v>8</v>
      </c>
      <c r="I17" s="502">
        <f>'Statistics 2015-16'!I31</f>
        <v>11</v>
      </c>
      <c r="J17" s="518">
        <f>'Statistics 2015-16'!J31</f>
        <v>10</v>
      </c>
      <c r="K17" s="530">
        <f>'Statistics 2015-16'!K31</f>
        <v>21</v>
      </c>
      <c r="L17" s="502">
        <f>'Statistics 2015-16'!L31</f>
        <v>19</v>
      </c>
      <c r="M17" s="518">
        <f>'Statistics 2015-16'!M31</f>
        <v>14</v>
      </c>
      <c r="N17" s="530">
        <f>'Statistics 2015-16'!N31</f>
        <v>33</v>
      </c>
      <c r="O17" s="502">
        <f>'Statistics 2015-16'!O31</f>
        <v>53</v>
      </c>
      <c r="P17" s="518">
        <f>'Statistics 2015-16'!P31</f>
        <v>32</v>
      </c>
      <c r="Q17" s="530">
        <f>'Statistics 2015-16'!Q31</f>
        <v>85</v>
      </c>
      <c r="R17" s="599">
        <v>1</v>
      </c>
      <c r="S17" s="482"/>
      <c r="T17" s="482"/>
      <c r="U17" s="482"/>
      <c r="V17" s="24"/>
      <c r="W17" s="482"/>
      <c r="X17" s="482"/>
      <c r="Y17" s="482"/>
      <c r="Z17" s="482"/>
      <c r="AA17" s="482"/>
    </row>
    <row r="18" spans="2:27" ht="15" customHeight="1" x14ac:dyDescent="0.2">
      <c r="B18" s="538">
        <f>B17+28+IF(MOD(U2,4)=0,0,1)</f>
        <v>425</v>
      </c>
      <c r="C18" s="502">
        <f>'Statistics 2015-16'!C32</f>
        <v>16</v>
      </c>
      <c r="D18" s="518">
        <f>'Statistics 2015-16'!D32</f>
        <v>8</v>
      </c>
      <c r="E18" s="530">
        <f>'Statistics 2015-16'!E32</f>
        <v>24</v>
      </c>
      <c r="F18" s="502">
        <f>'Statistics 2015-16'!F32</f>
        <v>7</v>
      </c>
      <c r="G18" s="518">
        <f>'Statistics 2015-16'!G32</f>
        <v>2</v>
      </c>
      <c r="H18" s="530">
        <f>'Statistics 2015-16'!H32</f>
        <v>9</v>
      </c>
      <c r="I18" s="502">
        <f>'Statistics 2015-16'!I32</f>
        <v>12</v>
      </c>
      <c r="J18" s="518">
        <f>'Statistics 2015-16'!J32</f>
        <v>12</v>
      </c>
      <c r="K18" s="530">
        <f>'Statistics 2015-16'!K32</f>
        <v>24</v>
      </c>
      <c r="L18" s="502">
        <f>'Statistics 2015-16'!L32</f>
        <v>19</v>
      </c>
      <c r="M18" s="518">
        <f>'Statistics 2015-16'!M32</f>
        <v>14</v>
      </c>
      <c r="N18" s="530">
        <f>'Statistics 2015-16'!N32</f>
        <v>33</v>
      </c>
      <c r="O18" s="502">
        <f>'Statistics 2015-16'!O32</f>
        <v>54</v>
      </c>
      <c r="P18" s="518">
        <f>'Statistics 2015-16'!P32</f>
        <v>36</v>
      </c>
      <c r="Q18" s="530">
        <f>'Statistics 2015-16'!Q32</f>
        <v>90</v>
      </c>
      <c r="R18" s="599"/>
      <c r="S18" s="482"/>
      <c r="T18" s="482"/>
      <c r="U18" s="482"/>
      <c r="V18" s="24"/>
      <c r="W18" s="482"/>
      <c r="X18" s="482"/>
      <c r="Y18" s="482"/>
      <c r="Z18" s="482"/>
      <c r="AA18" s="482"/>
    </row>
    <row r="19" spans="2:27" ht="15" customHeight="1" thickBot="1" x14ac:dyDescent="0.25">
      <c r="B19" s="541">
        <f t="shared" si="1"/>
        <v>456</v>
      </c>
      <c r="C19" s="505">
        <f>'Statistics 2015-16'!C33</f>
        <v>16</v>
      </c>
      <c r="D19" s="521">
        <f>'Statistics 2015-16'!D33</f>
        <v>9</v>
      </c>
      <c r="E19" s="533">
        <f>'Statistics 2015-16'!E33</f>
        <v>25</v>
      </c>
      <c r="F19" s="505">
        <f>'Statistics 2015-16'!F33</f>
        <v>7</v>
      </c>
      <c r="G19" s="521">
        <f>'Statistics 2015-16'!G33</f>
        <v>2</v>
      </c>
      <c r="H19" s="533">
        <f>'Statistics 2015-16'!H33</f>
        <v>9</v>
      </c>
      <c r="I19" s="505">
        <f>'Statistics 2015-16'!I33</f>
        <v>12</v>
      </c>
      <c r="J19" s="521">
        <f>'Statistics 2015-16'!J33</f>
        <v>13</v>
      </c>
      <c r="K19" s="533">
        <f>'Statistics 2015-16'!K33</f>
        <v>25</v>
      </c>
      <c r="L19" s="505">
        <f>'Statistics 2015-16'!L33</f>
        <v>20</v>
      </c>
      <c r="M19" s="521">
        <f>'Statistics 2015-16'!M33</f>
        <v>14</v>
      </c>
      <c r="N19" s="533">
        <f>'Statistics 2015-16'!N33</f>
        <v>34</v>
      </c>
      <c r="O19" s="505">
        <f>'Statistics 2015-16'!O33</f>
        <v>55</v>
      </c>
      <c r="P19" s="521">
        <f>'Statistics 2015-16'!P33</f>
        <v>38</v>
      </c>
      <c r="Q19" s="533">
        <f>'Statistics 2015-16'!Q33</f>
        <v>93</v>
      </c>
      <c r="R19" s="866"/>
      <c r="S19" s="482"/>
      <c r="T19" s="482"/>
      <c r="U19" s="482"/>
      <c r="V19" s="24"/>
      <c r="W19" s="482"/>
      <c r="X19" s="482"/>
      <c r="Y19" s="482"/>
      <c r="Z19" s="482"/>
      <c r="AA19" s="482"/>
    </row>
    <row r="20" spans="2:27" s="10" customFormat="1" ht="15" customHeight="1" thickBot="1" x14ac:dyDescent="0.25">
      <c r="B20" s="310"/>
      <c r="C20" s="868"/>
      <c r="D20" s="889"/>
      <c r="E20" s="482"/>
      <c r="F20" s="868"/>
      <c r="G20" s="889"/>
      <c r="H20" s="482"/>
      <c r="I20" s="868"/>
      <c r="J20" s="889"/>
      <c r="K20" s="876"/>
      <c r="L20" s="868"/>
      <c r="M20" s="889"/>
      <c r="N20" s="876"/>
      <c r="O20" s="868"/>
      <c r="P20" s="889"/>
      <c r="Q20" s="482"/>
      <c r="R20" s="876"/>
      <c r="S20" s="482"/>
      <c r="T20" s="482"/>
      <c r="U20" s="482"/>
      <c r="V20" s="24"/>
      <c r="W20" s="482"/>
      <c r="X20" s="482"/>
      <c r="Y20" s="482"/>
      <c r="Z20" s="482"/>
      <c r="AA20" s="482"/>
    </row>
    <row r="21" spans="2:27" s="10" customFormat="1" ht="15" customHeight="1" x14ac:dyDescent="0.2">
      <c r="B21" s="608" t="s">
        <v>97</v>
      </c>
      <c r="C21" s="869">
        <f>C10</f>
        <v>4</v>
      </c>
      <c r="D21" s="909">
        <f>D10</f>
        <v>1</v>
      </c>
      <c r="E21" s="616">
        <f t="shared" ref="E21:Q21" si="2">E10</f>
        <v>5</v>
      </c>
      <c r="F21" s="869">
        <f t="shared" si="2"/>
        <v>2</v>
      </c>
      <c r="G21" s="909">
        <f t="shared" si="2"/>
        <v>0</v>
      </c>
      <c r="H21" s="620">
        <f t="shared" si="2"/>
        <v>2</v>
      </c>
      <c r="I21" s="869">
        <f t="shared" si="2"/>
        <v>5</v>
      </c>
      <c r="J21" s="909">
        <f t="shared" si="2"/>
        <v>2</v>
      </c>
      <c r="K21" s="885">
        <f t="shared" si="2"/>
        <v>7</v>
      </c>
      <c r="L21" s="869">
        <f t="shared" si="2"/>
        <v>8</v>
      </c>
      <c r="M21" s="909">
        <f t="shared" si="2"/>
        <v>5</v>
      </c>
      <c r="N21" s="912">
        <f t="shared" si="2"/>
        <v>13</v>
      </c>
      <c r="O21" s="869">
        <f t="shared" si="2"/>
        <v>19</v>
      </c>
      <c r="P21" s="909">
        <f t="shared" si="2"/>
        <v>8</v>
      </c>
      <c r="Q21" s="881">
        <f t="shared" si="2"/>
        <v>27</v>
      </c>
      <c r="R21" s="915">
        <f>SUM(R8:R10)</f>
        <v>0</v>
      </c>
      <c r="S21" s="482"/>
      <c r="T21" s="482"/>
      <c r="U21" s="482"/>
      <c r="V21" s="24"/>
      <c r="W21" s="482"/>
      <c r="X21" s="482"/>
      <c r="Y21" s="482"/>
      <c r="Z21" s="482"/>
      <c r="AA21" s="482"/>
    </row>
    <row r="22" spans="2:27" s="10" customFormat="1" ht="15" customHeight="1" x14ac:dyDescent="0.2">
      <c r="B22" s="609" t="s">
        <v>98</v>
      </c>
      <c r="C22" s="870">
        <f>C13-C10</f>
        <v>4</v>
      </c>
      <c r="D22" s="910">
        <f>D13-D10</f>
        <v>4</v>
      </c>
      <c r="E22" s="617">
        <f t="shared" ref="E22:Q22" si="3">E13-E10</f>
        <v>8</v>
      </c>
      <c r="F22" s="870">
        <f t="shared" si="3"/>
        <v>3</v>
      </c>
      <c r="G22" s="910">
        <f t="shared" si="3"/>
        <v>1</v>
      </c>
      <c r="H22" s="621">
        <f t="shared" si="3"/>
        <v>4</v>
      </c>
      <c r="I22" s="870">
        <f t="shared" si="3"/>
        <v>2</v>
      </c>
      <c r="J22" s="910">
        <f t="shared" si="3"/>
        <v>3</v>
      </c>
      <c r="K22" s="886">
        <f t="shared" si="3"/>
        <v>5</v>
      </c>
      <c r="L22" s="870">
        <f t="shared" si="3"/>
        <v>9</v>
      </c>
      <c r="M22" s="910">
        <f t="shared" si="3"/>
        <v>0</v>
      </c>
      <c r="N22" s="913">
        <f t="shared" si="3"/>
        <v>9</v>
      </c>
      <c r="O22" s="870">
        <f t="shared" si="3"/>
        <v>18</v>
      </c>
      <c r="P22" s="910">
        <f t="shared" si="3"/>
        <v>8</v>
      </c>
      <c r="Q22" s="882">
        <f t="shared" si="3"/>
        <v>26</v>
      </c>
      <c r="R22" s="916">
        <f>SUM(R11:R13)</f>
        <v>2</v>
      </c>
      <c r="S22" s="482"/>
      <c r="T22" s="482"/>
      <c r="U22" s="482"/>
      <c r="V22" s="24"/>
      <c r="W22" s="482"/>
      <c r="X22" s="482"/>
      <c r="Y22" s="482"/>
      <c r="Z22" s="482"/>
      <c r="AA22" s="482"/>
    </row>
    <row r="23" spans="2:27" s="10" customFormat="1" ht="15" customHeight="1" x14ac:dyDescent="0.2">
      <c r="B23" s="609" t="s">
        <v>99</v>
      </c>
      <c r="C23" s="870">
        <f>C16-C13</f>
        <v>5</v>
      </c>
      <c r="D23" s="910">
        <f>D16-D13</f>
        <v>2</v>
      </c>
      <c r="E23" s="617">
        <f t="shared" ref="E23:Q23" si="4">E16-E13</f>
        <v>7</v>
      </c>
      <c r="F23" s="870">
        <f t="shared" si="4"/>
        <v>2</v>
      </c>
      <c r="G23" s="910">
        <f t="shared" si="4"/>
        <v>0</v>
      </c>
      <c r="H23" s="621">
        <f t="shared" si="4"/>
        <v>2</v>
      </c>
      <c r="I23" s="870">
        <f t="shared" si="4"/>
        <v>2</v>
      </c>
      <c r="J23" s="910">
        <f t="shared" si="4"/>
        <v>3</v>
      </c>
      <c r="K23" s="886">
        <f t="shared" si="4"/>
        <v>5</v>
      </c>
      <c r="L23" s="870">
        <f t="shared" si="4"/>
        <v>2</v>
      </c>
      <c r="M23" s="910">
        <f t="shared" si="4"/>
        <v>7</v>
      </c>
      <c r="N23" s="913">
        <f t="shared" si="4"/>
        <v>9</v>
      </c>
      <c r="O23" s="870">
        <f t="shared" si="4"/>
        <v>11</v>
      </c>
      <c r="P23" s="910">
        <f t="shared" si="4"/>
        <v>12</v>
      </c>
      <c r="Q23" s="882">
        <f t="shared" si="4"/>
        <v>23</v>
      </c>
      <c r="R23" s="916">
        <f>SUM(R14:R16)</f>
        <v>2</v>
      </c>
      <c r="S23" s="482"/>
      <c r="T23" s="482"/>
      <c r="U23" s="482"/>
      <c r="V23" s="24"/>
      <c r="W23" s="482"/>
      <c r="X23" s="482"/>
      <c r="Y23" s="482"/>
      <c r="Z23" s="482"/>
      <c r="AA23" s="482"/>
    </row>
    <row r="24" spans="2:27" s="10" customFormat="1" ht="15" customHeight="1" thickBot="1" x14ac:dyDescent="0.25">
      <c r="B24" s="610" t="s">
        <v>100</v>
      </c>
      <c r="C24" s="870">
        <f>C19-C16</f>
        <v>3</v>
      </c>
      <c r="D24" s="910">
        <f>D19-D16</f>
        <v>2</v>
      </c>
      <c r="E24" s="617">
        <f t="shared" ref="E24:Q24" si="5">E19-E16</f>
        <v>5</v>
      </c>
      <c r="F24" s="870">
        <f t="shared" si="5"/>
        <v>0</v>
      </c>
      <c r="G24" s="910">
        <f t="shared" si="5"/>
        <v>1</v>
      </c>
      <c r="H24" s="621">
        <f t="shared" si="5"/>
        <v>1</v>
      </c>
      <c r="I24" s="870">
        <f t="shared" si="5"/>
        <v>3</v>
      </c>
      <c r="J24" s="910">
        <f t="shared" si="5"/>
        <v>5</v>
      </c>
      <c r="K24" s="886">
        <f t="shared" si="5"/>
        <v>8</v>
      </c>
      <c r="L24" s="870">
        <f t="shared" si="5"/>
        <v>1</v>
      </c>
      <c r="M24" s="910">
        <f t="shared" si="5"/>
        <v>2</v>
      </c>
      <c r="N24" s="913">
        <f t="shared" si="5"/>
        <v>3</v>
      </c>
      <c r="O24" s="870">
        <f t="shared" si="5"/>
        <v>7</v>
      </c>
      <c r="P24" s="910">
        <f t="shared" si="5"/>
        <v>10</v>
      </c>
      <c r="Q24" s="882">
        <f t="shared" si="5"/>
        <v>17</v>
      </c>
      <c r="R24" s="916">
        <f>SUM(R17:R19)</f>
        <v>1</v>
      </c>
      <c r="S24" s="482"/>
      <c r="T24" s="482"/>
      <c r="U24" s="482"/>
      <c r="V24" s="24"/>
      <c r="W24" s="482"/>
      <c r="X24" s="482"/>
      <c r="Y24" s="482"/>
      <c r="Z24" s="482"/>
      <c r="AA24" s="482"/>
    </row>
    <row r="25" spans="2:27" s="10" customFormat="1" ht="15" customHeight="1" thickBot="1" x14ac:dyDescent="0.25">
      <c r="B25" s="904" t="s">
        <v>96</v>
      </c>
      <c r="C25" s="872">
        <f>SUM(C21:C24)</f>
        <v>16</v>
      </c>
      <c r="D25" s="911">
        <f>SUM(D21:D24)</f>
        <v>9</v>
      </c>
      <c r="E25" s="619">
        <f t="shared" ref="E25:R25" si="6">SUM(E21:E24)</f>
        <v>25</v>
      </c>
      <c r="F25" s="872">
        <f t="shared" si="6"/>
        <v>7</v>
      </c>
      <c r="G25" s="911">
        <f t="shared" si="6"/>
        <v>2</v>
      </c>
      <c r="H25" s="623">
        <f t="shared" si="6"/>
        <v>9</v>
      </c>
      <c r="I25" s="872">
        <f t="shared" si="6"/>
        <v>12</v>
      </c>
      <c r="J25" s="911">
        <f t="shared" si="6"/>
        <v>13</v>
      </c>
      <c r="K25" s="888">
        <f t="shared" si="6"/>
        <v>25</v>
      </c>
      <c r="L25" s="872">
        <f t="shared" si="6"/>
        <v>20</v>
      </c>
      <c r="M25" s="911">
        <f t="shared" si="6"/>
        <v>14</v>
      </c>
      <c r="N25" s="914">
        <f t="shared" si="6"/>
        <v>34</v>
      </c>
      <c r="O25" s="872">
        <f t="shared" si="6"/>
        <v>55</v>
      </c>
      <c r="P25" s="911">
        <f t="shared" si="6"/>
        <v>38</v>
      </c>
      <c r="Q25" s="884">
        <f t="shared" si="6"/>
        <v>93</v>
      </c>
      <c r="R25" s="917">
        <f t="shared" si="6"/>
        <v>5</v>
      </c>
      <c r="S25" s="482"/>
      <c r="T25" s="482"/>
      <c r="U25" s="482"/>
      <c r="V25" s="24"/>
      <c r="W25" s="482"/>
      <c r="X25" s="482"/>
      <c r="Y25" s="482"/>
      <c r="Z25" s="482"/>
      <c r="AA25" s="482"/>
    </row>
    <row r="26" spans="2:27" ht="15" customHeight="1" x14ac:dyDescent="0.2">
      <c r="B26" s="38"/>
      <c r="C26" s="506"/>
      <c r="D26" s="522"/>
      <c r="E26" s="534"/>
      <c r="F26" s="506"/>
      <c r="G26" s="522"/>
      <c r="H26" s="534"/>
      <c r="I26" s="506"/>
      <c r="J26" s="522"/>
      <c r="K26" s="534"/>
      <c r="L26" s="506"/>
      <c r="M26" s="522"/>
      <c r="N26" s="534"/>
      <c r="O26" s="506"/>
      <c r="P26" s="528"/>
      <c r="Q26" s="535"/>
    </row>
    <row r="27" spans="2:27" ht="15" customHeight="1" x14ac:dyDescent="0.2">
      <c r="C27" s="506">
        <v>2</v>
      </c>
      <c r="D27" s="522" t="s">
        <v>86</v>
      </c>
      <c r="E27" s="534"/>
      <c r="F27" s="506"/>
      <c r="G27" s="522"/>
      <c r="H27" s="534"/>
      <c r="I27" s="506"/>
      <c r="J27" s="522"/>
      <c r="K27" s="534"/>
      <c r="L27" s="506"/>
      <c r="M27" s="522"/>
      <c r="N27" s="534"/>
      <c r="O27" s="506"/>
      <c r="P27" s="528"/>
      <c r="Q27" s="535"/>
    </row>
    <row r="28" spans="2:27" ht="15" customHeight="1" thickBot="1" x14ac:dyDescent="0.25">
      <c r="B28" s="38"/>
      <c r="C28" s="506"/>
      <c r="D28" s="522"/>
      <c r="E28" s="534"/>
      <c r="F28" s="506"/>
      <c r="G28" s="522"/>
      <c r="H28" s="534"/>
      <c r="I28" s="506"/>
      <c r="J28" s="522"/>
      <c r="K28" s="534"/>
      <c r="L28" s="506"/>
      <c r="M28" s="522"/>
      <c r="N28" s="534"/>
      <c r="O28" s="506"/>
      <c r="P28" s="528"/>
      <c r="Q28" s="535"/>
    </row>
    <row r="29" spans="2:27" ht="30" customHeight="1" thickBot="1" x14ac:dyDescent="0.25">
      <c r="B29" s="81" t="s">
        <v>76</v>
      </c>
      <c r="C29" s="1113" t="s">
        <v>73</v>
      </c>
      <c r="D29" s="1114"/>
      <c r="E29" s="1115"/>
      <c r="F29" s="1099" t="s">
        <v>75</v>
      </c>
      <c r="G29" s="1100"/>
      <c r="H29" s="1101"/>
      <c r="I29" s="1108" t="s">
        <v>41</v>
      </c>
      <c r="J29" s="1109"/>
      <c r="K29" s="1110"/>
      <c r="L29" s="1105" t="s">
        <v>68</v>
      </c>
      <c r="M29" s="1106"/>
      <c r="N29" s="1179"/>
      <c r="O29" s="1138" t="s">
        <v>76</v>
      </c>
      <c r="P29" s="1139"/>
      <c r="Q29" s="1140"/>
      <c r="R29" s="598" t="s">
        <v>91</v>
      </c>
      <c r="S29" s="24"/>
      <c r="T29" s="1138" t="s">
        <v>104</v>
      </c>
      <c r="U29" s="1139"/>
      <c r="V29" s="1139"/>
      <c r="W29" s="1139"/>
      <c r="X29" s="1139"/>
      <c r="Y29" s="1139"/>
      <c r="Z29" s="1140"/>
      <c r="AA29" s="482"/>
    </row>
    <row r="30" spans="2:27" ht="30" customHeight="1" thickBot="1" x14ac:dyDescent="0.25">
      <c r="B30" s="694" t="str">
        <f>CONCATENATE("F/Y  ",P$2-1,"  ",Q$2,"  ",R$2-1)</f>
        <v>F/Y  2014  ~  2015</v>
      </c>
      <c r="C30" s="184" t="s">
        <v>6</v>
      </c>
      <c r="D30" s="185" t="s">
        <v>4</v>
      </c>
      <c r="E30" s="67" t="s">
        <v>28</v>
      </c>
      <c r="F30" s="184" t="s">
        <v>6</v>
      </c>
      <c r="G30" s="185" t="s">
        <v>4</v>
      </c>
      <c r="H30" s="67" t="s">
        <v>28</v>
      </c>
      <c r="I30" s="184" t="s">
        <v>6</v>
      </c>
      <c r="J30" s="185" t="s">
        <v>4</v>
      </c>
      <c r="K30" s="67" t="s">
        <v>28</v>
      </c>
      <c r="L30" s="184" t="s">
        <v>6</v>
      </c>
      <c r="M30" s="185" t="s">
        <v>4</v>
      </c>
      <c r="N30" s="67" t="s">
        <v>28</v>
      </c>
      <c r="O30" s="186" t="s">
        <v>6</v>
      </c>
      <c r="P30" s="187" t="s">
        <v>4</v>
      </c>
      <c r="Q30" s="80" t="s">
        <v>28</v>
      </c>
      <c r="R30" s="694" t="s">
        <v>28</v>
      </c>
      <c r="S30" s="24"/>
      <c r="T30" s="1163" t="str">
        <f>B30</f>
        <v>F/Y  2014  ~  2015</v>
      </c>
      <c r="U30" s="1164"/>
      <c r="V30" s="1165"/>
      <c r="W30" s="188" t="s">
        <v>6</v>
      </c>
      <c r="X30" s="185" t="s">
        <v>4</v>
      </c>
      <c r="Y30" s="1186" t="s">
        <v>28</v>
      </c>
      <c r="Z30" s="1187"/>
      <c r="AA30" s="482"/>
    </row>
    <row r="31" spans="2:27" ht="15" customHeight="1" x14ac:dyDescent="0.2">
      <c r="B31" s="537">
        <f>DATE($U$2,4,30)</f>
        <v>121</v>
      </c>
      <c r="C31" s="501">
        <f>'Statistics 2014-15'!C22</f>
        <v>0</v>
      </c>
      <c r="D31" s="517">
        <f>'Statistics 2014-15'!D22</f>
        <v>2</v>
      </c>
      <c r="E31" s="529">
        <f>'Statistics 2014-15'!E22</f>
        <v>2</v>
      </c>
      <c r="F31" s="512">
        <f>'Statistics 2014-15'!F22</f>
        <v>0</v>
      </c>
      <c r="G31" s="523">
        <f>'Statistics 2014-15'!G22</f>
        <v>0</v>
      </c>
      <c r="H31" s="529">
        <f>'Statistics 2014-15'!H22</f>
        <v>0</v>
      </c>
      <c r="I31" s="507">
        <f>'Statistics 2014-15'!I22</f>
        <v>0</v>
      </c>
      <c r="J31" s="517">
        <f>'Statistics 2014-15'!J22</f>
        <v>0</v>
      </c>
      <c r="K31" s="529">
        <f>'Statistics 2014-15'!K22</f>
        <v>0</v>
      </c>
      <c r="L31" s="512">
        <f>'Statistics 2014-15'!L22</f>
        <v>4</v>
      </c>
      <c r="M31" s="523">
        <f>'Statistics 2014-15'!M22</f>
        <v>1</v>
      </c>
      <c r="N31" s="529">
        <f>'Statistics 2014-15'!N22</f>
        <v>5</v>
      </c>
      <c r="O31" s="507">
        <f>'Statistics 2014-15'!O22</f>
        <v>4</v>
      </c>
      <c r="P31" s="517">
        <f>'Statistics 2014-15'!P22</f>
        <v>3</v>
      </c>
      <c r="Q31" s="529">
        <f>'Statistics 2014-15'!Q22</f>
        <v>7</v>
      </c>
      <c r="R31" s="865"/>
      <c r="T31" s="1156" t="s">
        <v>73</v>
      </c>
      <c r="U31" s="1157"/>
      <c r="V31" s="1158"/>
      <c r="W31" s="189">
        <f>C48</f>
        <v>8</v>
      </c>
      <c r="X31" s="190">
        <f>D48</f>
        <v>12</v>
      </c>
      <c r="Y31" s="921">
        <f>SUM(W31:X31)</f>
        <v>20</v>
      </c>
      <c r="Z31" s="1192">
        <f>SUM(W31:X32)</f>
        <v>36</v>
      </c>
    </row>
    <row r="32" spans="2:27" ht="15" customHeight="1" x14ac:dyDescent="0.2">
      <c r="B32" s="538">
        <f>B31+31</f>
        <v>152</v>
      </c>
      <c r="C32" s="502">
        <f>'Statistics 2014-15'!C23</f>
        <v>0</v>
      </c>
      <c r="D32" s="518">
        <f>'Statistics 2014-15'!D23</f>
        <v>2</v>
      </c>
      <c r="E32" s="530">
        <f>'Statistics 2014-15'!E23</f>
        <v>2</v>
      </c>
      <c r="F32" s="513">
        <f>'Statistics 2014-15'!F23</f>
        <v>0</v>
      </c>
      <c r="G32" s="524">
        <f>'Statistics 2014-15'!G23</f>
        <v>0</v>
      </c>
      <c r="H32" s="530">
        <f>'Statistics 2014-15'!H23</f>
        <v>0</v>
      </c>
      <c r="I32" s="508">
        <f>'Statistics 2014-15'!I23</f>
        <v>1</v>
      </c>
      <c r="J32" s="518">
        <f>'Statistics 2014-15'!J23</f>
        <v>0</v>
      </c>
      <c r="K32" s="530">
        <f>'Statistics 2014-15'!K23</f>
        <v>1</v>
      </c>
      <c r="L32" s="513">
        <f>'Statistics 2014-15'!L23</f>
        <v>8</v>
      </c>
      <c r="M32" s="524">
        <f>'Statistics 2014-15'!M23</f>
        <v>2</v>
      </c>
      <c r="N32" s="530">
        <f>'Statistics 2014-15'!N23</f>
        <v>10</v>
      </c>
      <c r="O32" s="508">
        <f>'Statistics 2014-15'!O23</f>
        <v>9</v>
      </c>
      <c r="P32" s="518">
        <f>'Statistics 2014-15'!P23</f>
        <v>4</v>
      </c>
      <c r="Q32" s="530">
        <f>'Statistics 2014-15'!Q23</f>
        <v>13</v>
      </c>
      <c r="R32" s="599"/>
      <c r="T32" s="1133" t="s">
        <v>75</v>
      </c>
      <c r="U32" s="1134"/>
      <c r="V32" s="1135"/>
      <c r="W32" s="919">
        <f>F48</f>
        <v>13</v>
      </c>
      <c r="X32" s="920">
        <f>G48</f>
        <v>3</v>
      </c>
      <c r="Y32" s="922">
        <f>SUM(W32:X32)</f>
        <v>16</v>
      </c>
      <c r="Z32" s="1193"/>
    </row>
    <row r="33" spans="2:26" ht="15" customHeight="1" x14ac:dyDescent="0.2">
      <c r="B33" s="539">
        <f>B32+30</f>
        <v>182</v>
      </c>
      <c r="C33" s="502">
        <f>'Statistics 2014-15'!C24</f>
        <v>0</v>
      </c>
      <c r="D33" s="518">
        <f>'Statistics 2014-15'!D24</f>
        <v>3</v>
      </c>
      <c r="E33" s="530">
        <f>'Statistics 2014-15'!E24</f>
        <v>3</v>
      </c>
      <c r="F33" s="513">
        <f>'Statistics 2014-15'!F24</f>
        <v>0</v>
      </c>
      <c r="G33" s="524">
        <f>'Statistics 2014-15'!G24</f>
        <v>0</v>
      </c>
      <c r="H33" s="530">
        <f>'Statistics 2014-15'!H24</f>
        <v>0</v>
      </c>
      <c r="I33" s="508">
        <f>'Statistics 2014-15'!I24</f>
        <v>1</v>
      </c>
      <c r="J33" s="518">
        <f>'Statistics 2014-15'!J24</f>
        <v>0</v>
      </c>
      <c r="K33" s="530">
        <f>'Statistics 2014-15'!K24</f>
        <v>1</v>
      </c>
      <c r="L33" s="513">
        <f>'Statistics 2014-15'!L24</f>
        <v>11</v>
      </c>
      <c r="M33" s="524">
        <f>'Statistics 2014-15'!M24</f>
        <v>2</v>
      </c>
      <c r="N33" s="530">
        <f>'Statistics 2014-15'!N24</f>
        <v>13</v>
      </c>
      <c r="O33" s="508">
        <f>'Statistics 2014-15'!O24</f>
        <v>12</v>
      </c>
      <c r="P33" s="518">
        <f>'Statistics 2014-15'!P24</f>
        <v>5</v>
      </c>
      <c r="Q33" s="530">
        <f>'Statistics 2014-15'!Q24</f>
        <v>17</v>
      </c>
      <c r="R33" s="599"/>
      <c r="T33" s="1120" t="s">
        <v>41</v>
      </c>
      <c r="U33" s="1121"/>
      <c r="V33" s="1122"/>
      <c r="W33" s="191">
        <f>I48</f>
        <v>7</v>
      </c>
      <c r="X33" s="192">
        <f>J48</f>
        <v>2</v>
      </c>
      <c r="Y33" s="923">
        <f t="shared" ref="Y33:Y34" si="7">SUM(W33:X33)</f>
        <v>9</v>
      </c>
      <c r="Z33" s="1190">
        <f>SUM(W33:X34)</f>
        <v>77</v>
      </c>
    </row>
    <row r="34" spans="2:26" ht="15" customHeight="1" thickBot="1" x14ac:dyDescent="0.25">
      <c r="B34" s="538">
        <f t="shared" ref="B34:B42" si="8">B33+31</f>
        <v>213</v>
      </c>
      <c r="C34" s="504">
        <f>'Statistics 2014-15'!C25</f>
        <v>0</v>
      </c>
      <c r="D34" s="520">
        <f>'Statistics 2014-15'!D25</f>
        <v>4</v>
      </c>
      <c r="E34" s="532">
        <f>'Statistics 2014-15'!E25</f>
        <v>4</v>
      </c>
      <c r="F34" s="514">
        <f>'Statistics 2014-15'!F25</f>
        <v>3</v>
      </c>
      <c r="G34" s="525">
        <f>'Statistics 2014-15'!G25</f>
        <v>1</v>
      </c>
      <c r="H34" s="532">
        <f>'Statistics 2014-15'!H25</f>
        <v>4</v>
      </c>
      <c r="I34" s="510">
        <f>'Statistics 2014-15'!I25</f>
        <v>2</v>
      </c>
      <c r="J34" s="520">
        <f>'Statistics 2014-15'!J25</f>
        <v>0</v>
      </c>
      <c r="K34" s="532">
        <f>'Statistics 2014-15'!K25</f>
        <v>2</v>
      </c>
      <c r="L34" s="514">
        <f>'Statistics 2014-15'!L25</f>
        <v>26</v>
      </c>
      <c r="M34" s="525">
        <f>'Statistics 2014-15'!M25</f>
        <v>2</v>
      </c>
      <c r="N34" s="532">
        <f>'Statistics 2014-15'!N25</f>
        <v>28</v>
      </c>
      <c r="O34" s="510">
        <f>'Statistics 2014-15'!O25</f>
        <v>31</v>
      </c>
      <c r="P34" s="520">
        <f>'Statistics 2014-15'!P25</f>
        <v>7</v>
      </c>
      <c r="Q34" s="532">
        <f>'Statistics 2014-15'!Q25</f>
        <v>38</v>
      </c>
      <c r="R34" s="600"/>
      <c r="T34" s="1123" t="s">
        <v>68</v>
      </c>
      <c r="U34" s="1124"/>
      <c r="V34" s="1125"/>
      <c r="W34" s="193">
        <f>L48</f>
        <v>63</v>
      </c>
      <c r="X34" s="194">
        <f>M48</f>
        <v>5</v>
      </c>
      <c r="Y34" s="924">
        <f t="shared" si="7"/>
        <v>68</v>
      </c>
      <c r="Z34" s="1191"/>
    </row>
    <row r="35" spans="2:26" ht="15" customHeight="1" thickBot="1" x14ac:dyDescent="0.25">
      <c r="B35" s="538">
        <f t="shared" si="8"/>
        <v>244</v>
      </c>
      <c r="C35" s="502">
        <f>'Statistics 2014-15'!C26</f>
        <v>0</v>
      </c>
      <c r="D35" s="518">
        <f>'Statistics 2014-15'!D26</f>
        <v>4</v>
      </c>
      <c r="E35" s="530">
        <f>'Statistics 2014-15'!E26</f>
        <v>4</v>
      </c>
      <c r="F35" s="513">
        <f>'Statistics 2014-15'!F26</f>
        <v>6</v>
      </c>
      <c r="G35" s="524">
        <f>'Statistics 2014-15'!G26</f>
        <v>1</v>
      </c>
      <c r="H35" s="530">
        <f>'Statistics 2014-15'!H26</f>
        <v>7</v>
      </c>
      <c r="I35" s="508">
        <f>'Statistics 2014-15'!I26</f>
        <v>2</v>
      </c>
      <c r="J35" s="518">
        <f>'Statistics 2014-15'!J26</f>
        <v>0</v>
      </c>
      <c r="K35" s="530">
        <f>'Statistics 2014-15'!K26</f>
        <v>2</v>
      </c>
      <c r="L35" s="513">
        <f>'Statistics 2014-15'!L26</f>
        <v>55</v>
      </c>
      <c r="M35" s="524">
        <f>'Statistics 2014-15'!M26</f>
        <v>2</v>
      </c>
      <c r="N35" s="530">
        <f>'Statistics 2014-15'!N26</f>
        <v>57</v>
      </c>
      <c r="O35" s="508">
        <f>'Statistics 2014-15'!O26</f>
        <v>63</v>
      </c>
      <c r="P35" s="518">
        <f>'Statistics 2014-15'!P26</f>
        <v>7</v>
      </c>
      <c r="Q35" s="530">
        <f>'Statistics 2014-15'!Q26</f>
        <v>70</v>
      </c>
      <c r="R35" s="599"/>
      <c r="T35" s="1150" t="s">
        <v>78</v>
      </c>
      <c r="U35" s="1151"/>
      <c r="V35" s="1152"/>
      <c r="W35" s="107">
        <f>SUM(W31:W34)</f>
        <v>91</v>
      </c>
      <c r="X35" s="103">
        <f>SUM(X31:X34)</f>
        <v>22</v>
      </c>
      <c r="Y35" s="1182">
        <f>SUM(Y31:Y34)</f>
        <v>113</v>
      </c>
      <c r="Z35" s="1183"/>
    </row>
    <row r="36" spans="2:26" ht="15" customHeight="1" x14ac:dyDescent="0.2">
      <c r="B36" s="538">
        <f>B35+30</f>
        <v>274</v>
      </c>
      <c r="C36" s="503">
        <f>'Statistics 2014-15'!C27</f>
        <v>3</v>
      </c>
      <c r="D36" s="519">
        <f>'Statistics 2014-15'!D27</f>
        <v>6</v>
      </c>
      <c r="E36" s="531">
        <f>'Statistics 2014-15'!E27</f>
        <v>9</v>
      </c>
      <c r="F36" s="515">
        <f>'Statistics 2014-15'!F27</f>
        <v>8</v>
      </c>
      <c r="G36" s="526">
        <f>'Statistics 2014-15'!G27</f>
        <v>1</v>
      </c>
      <c r="H36" s="531">
        <f>'Statistics 2014-15'!H27</f>
        <v>9</v>
      </c>
      <c r="I36" s="509">
        <f>'Statistics 2014-15'!I27</f>
        <v>2</v>
      </c>
      <c r="J36" s="519">
        <f>'Statistics 2014-15'!J27</f>
        <v>1</v>
      </c>
      <c r="K36" s="531">
        <f>'Statistics 2014-15'!K27</f>
        <v>3</v>
      </c>
      <c r="L36" s="515">
        <f>'Statistics 2014-15'!L27</f>
        <v>56</v>
      </c>
      <c r="M36" s="526">
        <f>'Statistics 2014-15'!M27</f>
        <v>2</v>
      </c>
      <c r="N36" s="531">
        <f>'Statistics 2014-15'!N27</f>
        <v>58</v>
      </c>
      <c r="O36" s="509">
        <f>'Statistics 2014-15'!O27</f>
        <v>69</v>
      </c>
      <c r="P36" s="519">
        <f>'Statistics 2014-15'!P27</f>
        <v>10</v>
      </c>
      <c r="Q36" s="531">
        <f>'Statistics 2014-15'!Q27</f>
        <v>79</v>
      </c>
      <c r="R36" s="601"/>
    </row>
    <row r="37" spans="2:26" ht="15" customHeight="1" x14ac:dyDescent="0.2">
      <c r="B37" s="540">
        <f t="shared" si="8"/>
        <v>305</v>
      </c>
      <c r="C37" s="504">
        <f>'Statistics 2014-15'!C28</f>
        <v>5</v>
      </c>
      <c r="D37" s="520">
        <f>'Statistics 2014-15'!D28</f>
        <v>6</v>
      </c>
      <c r="E37" s="532">
        <f>'Statistics 2014-15'!E28</f>
        <v>11</v>
      </c>
      <c r="F37" s="514">
        <f>'Statistics 2014-15'!F28</f>
        <v>8</v>
      </c>
      <c r="G37" s="525">
        <f>'Statistics 2014-15'!G28</f>
        <v>1</v>
      </c>
      <c r="H37" s="532">
        <f>'Statistics 2014-15'!H28</f>
        <v>9</v>
      </c>
      <c r="I37" s="510">
        <f>'Statistics 2014-15'!I28</f>
        <v>2</v>
      </c>
      <c r="J37" s="520">
        <f>'Statistics 2014-15'!J28</f>
        <v>1</v>
      </c>
      <c r="K37" s="532">
        <f>'Statistics 2014-15'!K28</f>
        <v>3</v>
      </c>
      <c r="L37" s="514">
        <f>'Statistics 2014-15'!L28</f>
        <v>59</v>
      </c>
      <c r="M37" s="525">
        <f>'Statistics 2014-15'!M28</f>
        <v>2</v>
      </c>
      <c r="N37" s="532">
        <f>'Statistics 2014-15'!N28</f>
        <v>61</v>
      </c>
      <c r="O37" s="510">
        <f>'Statistics 2014-15'!O28</f>
        <v>74</v>
      </c>
      <c r="P37" s="520">
        <f>'Statistics 2014-15'!P28</f>
        <v>10</v>
      </c>
      <c r="Q37" s="532">
        <f>'Statistics 2014-15'!Q28</f>
        <v>84</v>
      </c>
      <c r="R37" s="600"/>
    </row>
    <row r="38" spans="2:26" ht="15" customHeight="1" x14ac:dyDescent="0.2">
      <c r="B38" s="538">
        <f>B37+30</f>
        <v>335</v>
      </c>
      <c r="C38" s="502">
        <f>'Statistics 2014-15'!C29</f>
        <v>6</v>
      </c>
      <c r="D38" s="518">
        <f>'Statistics 2014-15'!D29</f>
        <v>11</v>
      </c>
      <c r="E38" s="530">
        <f>'Statistics 2014-15'!E29</f>
        <v>17</v>
      </c>
      <c r="F38" s="513">
        <f>'Statistics 2014-15'!F29</f>
        <v>8</v>
      </c>
      <c r="G38" s="524">
        <f>'Statistics 2014-15'!G29</f>
        <v>1</v>
      </c>
      <c r="H38" s="530">
        <f>'Statistics 2014-15'!H29</f>
        <v>9</v>
      </c>
      <c r="I38" s="508">
        <f>'Statistics 2014-15'!I29</f>
        <v>2</v>
      </c>
      <c r="J38" s="518">
        <f>'Statistics 2014-15'!J29</f>
        <v>1</v>
      </c>
      <c r="K38" s="530">
        <f>'Statistics 2014-15'!K29</f>
        <v>3</v>
      </c>
      <c r="L38" s="513">
        <f>'Statistics 2014-15'!L29</f>
        <v>59</v>
      </c>
      <c r="M38" s="524">
        <f>'Statistics 2014-15'!M29</f>
        <v>4</v>
      </c>
      <c r="N38" s="530">
        <f>'Statistics 2014-15'!N29</f>
        <v>63</v>
      </c>
      <c r="O38" s="508">
        <f>'Statistics 2014-15'!O29</f>
        <v>75</v>
      </c>
      <c r="P38" s="518">
        <f>'Statistics 2014-15'!P29</f>
        <v>17</v>
      </c>
      <c r="Q38" s="530">
        <f>'Statistics 2014-15'!Q29</f>
        <v>92</v>
      </c>
      <c r="R38" s="599"/>
    </row>
    <row r="39" spans="2:26" s="10" customFormat="1" ht="15" customHeight="1" x14ac:dyDescent="0.2">
      <c r="B39" s="539">
        <f t="shared" si="8"/>
        <v>366</v>
      </c>
      <c r="C39" s="503">
        <f>'Statistics 2014-15'!C30</f>
        <v>7</v>
      </c>
      <c r="D39" s="519">
        <f>'Statistics 2014-15'!D30</f>
        <v>11</v>
      </c>
      <c r="E39" s="531">
        <f>'Statistics 2014-15'!E30</f>
        <v>18</v>
      </c>
      <c r="F39" s="515">
        <f>'Statistics 2014-15'!F30</f>
        <v>8</v>
      </c>
      <c r="G39" s="526">
        <f>'Statistics 2014-15'!G30</f>
        <v>2</v>
      </c>
      <c r="H39" s="531">
        <f>'Statistics 2014-15'!H30</f>
        <v>10</v>
      </c>
      <c r="I39" s="509">
        <f>'Statistics 2014-15'!I30</f>
        <v>2</v>
      </c>
      <c r="J39" s="519">
        <f>'Statistics 2014-15'!J30</f>
        <v>1</v>
      </c>
      <c r="K39" s="531">
        <f>'Statistics 2014-15'!K30</f>
        <v>3</v>
      </c>
      <c r="L39" s="515">
        <f>'Statistics 2014-15'!L30</f>
        <v>59</v>
      </c>
      <c r="M39" s="526">
        <f>'Statistics 2014-15'!M30</f>
        <v>5</v>
      </c>
      <c r="N39" s="531">
        <f>'Statistics 2014-15'!N30</f>
        <v>64</v>
      </c>
      <c r="O39" s="509">
        <f>'Statistics 2014-15'!O30</f>
        <v>76</v>
      </c>
      <c r="P39" s="519">
        <f>'Statistics 2014-15'!P30</f>
        <v>19</v>
      </c>
      <c r="Q39" s="531">
        <f>'Statistics 2014-15'!Q30</f>
        <v>95</v>
      </c>
      <c r="R39" s="601">
        <v>1</v>
      </c>
    </row>
    <row r="40" spans="2:26" ht="15" customHeight="1" x14ac:dyDescent="0.2">
      <c r="B40" s="538">
        <f t="shared" si="8"/>
        <v>397</v>
      </c>
      <c r="C40" s="502">
        <f>'Statistics 2014-15'!C31</f>
        <v>8</v>
      </c>
      <c r="D40" s="518">
        <f>'Statistics 2014-15'!D31</f>
        <v>12</v>
      </c>
      <c r="E40" s="530">
        <f>'Statistics 2014-15'!E31</f>
        <v>20</v>
      </c>
      <c r="F40" s="513">
        <f>'Statistics 2014-15'!F31</f>
        <v>9</v>
      </c>
      <c r="G40" s="524">
        <f>'Statistics 2014-15'!G31</f>
        <v>2</v>
      </c>
      <c r="H40" s="530">
        <f>'Statistics 2014-15'!H31</f>
        <v>11</v>
      </c>
      <c r="I40" s="508">
        <f>'Statistics 2014-15'!I31</f>
        <v>2</v>
      </c>
      <c r="J40" s="518">
        <f>'Statistics 2014-15'!J31</f>
        <v>2</v>
      </c>
      <c r="K40" s="530">
        <f>'Statistics 2014-15'!K31</f>
        <v>4</v>
      </c>
      <c r="L40" s="513">
        <f>'Statistics 2014-15'!L31</f>
        <v>59</v>
      </c>
      <c r="M40" s="524">
        <f>'Statistics 2014-15'!M31</f>
        <v>5</v>
      </c>
      <c r="N40" s="530">
        <f>'Statistics 2014-15'!N31</f>
        <v>64</v>
      </c>
      <c r="O40" s="508">
        <f>'Statistics 2014-15'!O31</f>
        <v>78</v>
      </c>
      <c r="P40" s="518">
        <f>'Statistics 2014-15'!P31</f>
        <v>21</v>
      </c>
      <c r="Q40" s="530">
        <f>'Statistics 2014-15'!Q31</f>
        <v>99</v>
      </c>
      <c r="R40" s="599"/>
    </row>
    <row r="41" spans="2:26" ht="15" customHeight="1" x14ac:dyDescent="0.2">
      <c r="B41" s="538">
        <f>B40+28+IF(MOD(U23,4)=0,0,1)</f>
        <v>425</v>
      </c>
      <c r="C41" s="502">
        <f>'Statistics 2014-15'!C32</f>
        <v>8</v>
      </c>
      <c r="D41" s="518">
        <f>'Statistics 2014-15'!D32</f>
        <v>12</v>
      </c>
      <c r="E41" s="530">
        <f>'Statistics 2014-15'!E32</f>
        <v>20</v>
      </c>
      <c r="F41" s="513">
        <f>'Statistics 2014-15'!F32</f>
        <v>11</v>
      </c>
      <c r="G41" s="524">
        <f>'Statistics 2014-15'!G32</f>
        <v>2</v>
      </c>
      <c r="H41" s="530">
        <f>'Statistics 2014-15'!H32</f>
        <v>13</v>
      </c>
      <c r="I41" s="508">
        <f>'Statistics 2014-15'!I32</f>
        <v>4</v>
      </c>
      <c r="J41" s="518">
        <f>'Statistics 2014-15'!J32</f>
        <v>2</v>
      </c>
      <c r="K41" s="530">
        <f>'Statistics 2014-15'!K32</f>
        <v>6</v>
      </c>
      <c r="L41" s="513">
        <f>'Statistics 2014-15'!L32</f>
        <v>61</v>
      </c>
      <c r="M41" s="524">
        <f>'Statistics 2014-15'!M32</f>
        <v>5</v>
      </c>
      <c r="N41" s="530">
        <f>'Statistics 2014-15'!N32</f>
        <v>66</v>
      </c>
      <c r="O41" s="508">
        <f>'Statistics 2014-15'!O32</f>
        <v>84</v>
      </c>
      <c r="P41" s="518">
        <f>'Statistics 2014-15'!P32</f>
        <v>21</v>
      </c>
      <c r="Q41" s="530">
        <f>'Statistics 2014-15'!Q32</f>
        <v>105</v>
      </c>
      <c r="R41" s="599"/>
    </row>
    <row r="42" spans="2:26" ht="15" customHeight="1" thickBot="1" x14ac:dyDescent="0.25">
      <c r="B42" s="541">
        <f t="shared" si="8"/>
        <v>456</v>
      </c>
      <c r="C42" s="505">
        <f>'Statistics 2014-15'!C33</f>
        <v>8</v>
      </c>
      <c r="D42" s="521">
        <f>'Statistics 2014-15'!D33</f>
        <v>12</v>
      </c>
      <c r="E42" s="533">
        <f>'Statistics 2014-15'!E33</f>
        <v>20</v>
      </c>
      <c r="F42" s="516">
        <f>'Statistics 2014-15'!F33</f>
        <v>13</v>
      </c>
      <c r="G42" s="527">
        <f>'Statistics 2014-15'!G33</f>
        <v>3</v>
      </c>
      <c r="H42" s="533">
        <f>'Statistics 2014-15'!H33</f>
        <v>16</v>
      </c>
      <c r="I42" s="511">
        <f>'Statistics 2014-15'!I33</f>
        <v>7</v>
      </c>
      <c r="J42" s="521">
        <f>'Statistics 2014-15'!J33</f>
        <v>2</v>
      </c>
      <c r="K42" s="533">
        <f>'Statistics 2014-15'!K33</f>
        <v>9</v>
      </c>
      <c r="L42" s="516">
        <f>'Statistics 2014-15'!L33</f>
        <v>63</v>
      </c>
      <c r="M42" s="527">
        <f>'Statistics 2014-15'!M33</f>
        <v>5</v>
      </c>
      <c r="N42" s="533">
        <f>'Statistics 2014-15'!N33</f>
        <v>68</v>
      </c>
      <c r="O42" s="511">
        <f>'Statistics 2014-15'!O33</f>
        <v>91</v>
      </c>
      <c r="P42" s="521">
        <f>'Statistics 2014-15'!P33</f>
        <v>22</v>
      </c>
      <c r="Q42" s="533">
        <f>'Statistics 2014-15'!Q33</f>
        <v>113</v>
      </c>
      <c r="R42" s="866"/>
    </row>
    <row r="43" spans="2:26" s="10" customFormat="1" ht="15" customHeight="1" thickBot="1" x14ac:dyDescent="0.25">
      <c r="B43" s="906"/>
      <c r="C43" s="868"/>
      <c r="D43" s="889"/>
      <c r="E43" s="876"/>
      <c r="F43" s="868"/>
      <c r="G43" s="889"/>
      <c r="H43" s="876"/>
      <c r="I43" s="868"/>
      <c r="J43" s="889"/>
      <c r="K43" s="876"/>
      <c r="L43" s="868"/>
      <c r="M43" s="889"/>
      <c r="N43" s="876"/>
      <c r="O43" s="868"/>
      <c r="P43" s="889"/>
      <c r="Q43" s="876"/>
      <c r="R43" s="1047"/>
    </row>
    <row r="44" spans="2:26" s="10" customFormat="1" ht="15" customHeight="1" x14ac:dyDescent="0.2">
      <c r="B44" s="608" t="s">
        <v>97</v>
      </c>
      <c r="C44" s="869">
        <f>C33</f>
        <v>0</v>
      </c>
      <c r="D44" s="909">
        <f>D33</f>
        <v>3</v>
      </c>
      <c r="E44" s="616">
        <f t="shared" ref="E44:Q44" si="9">E33</f>
        <v>3</v>
      </c>
      <c r="F44" s="869">
        <f t="shared" si="9"/>
        <v>0</v>
      </c>
      <c r="G44" s="909">
        <f t="shared" si="9"/>
        <v>0</v>
      </c>
      <c r="H44" s="620">
        <f t="shared" si="9"/>
        <v>0</v>
      </c>
      <c r="I44" s="869">
        <f t="shared" si="9"/>
        <v>1</v>
      </c>
      <c r="J44" s="909">
        <f t="shared" si="9"/>
        <v>0</v>
      </c>
      <c r="K44" s="885">
        <f t="shared" si="9"/>
        <v>1</v>
      </c>
      <c r="L44" s="869">
        <f t="shared" si="9"/>
        <v>11</v>
      </c>
      <c r="M44" s="909">
        <f t="shared" si="9"/>
        <v>2</v>
      </c>
      <c r="N44" s="912">
        <f t="shared" si="9"/>
        <v>13</v>
      </c>
      <c r="O44" s="869">
        <f t="shared" si="9"/>
        <v>12</v>
      </c>
      <c r="P44" s="909">
        <f t="shared" si="9"/>
        <v>5</v>
      </c>
      <c r="Q44" s="881">
        <f t="shared" si="9"/>
        <v>17</v>
      </c>
      <c r="R44" s="915">
        <f>SUM(R31:R33)</f>
        <v>0</v>
      </c>
    </row>
    <row r="45" spans="2:26" s="10" customFormat="1" ht="15" customHeight="1" x14ac:dyDescent="0.2">
      <c r="B45" s="609" t="s">
        <v>98</v>
      </c>
      <c r="C45" s="870">
        <f>C36-C33</f>
        <v>3</v>
      </c>
      <c r="D45" s="910">
        <f>D36-D33</f>
        <v>3</v>
      </c>
      <c r="E45" s="617">
        <f t="shared" ref="E45:Q45" si="10">E36-E33</f>
        <v>6</v>
      </c>
      <c r="F45" s="870">
        <f t="shared" si="10"/>
        <v>8</v>
      </c>
      <c r="G45" s="910">
        <f t="shared" si="10"/>
        <v>1</v>
      </c>
      <c r="H45" s="621">
        <f t="shared" si="10"/>
        <v>9</v>
      </c>
      <c r="I45" s="870">
        <f t="shared" si="10"/>
        <v>1</v>
      </c>
      <c r="J45" s="910">
        <f t="shared" si="10"/>
        <v>1</v>
      </c>
      <c r="K45" s="886">
        <f t="shared" si="10"/>
        <v>2</v>
      </c>
      <c r="L45" s="870">
        <f t="shared" si="10"/>
        <v>45</v>
      </c>
      <c r="M45" s="910">
        <f t="shared" si="10"/>
        <v>0</v>
      </c>
      <c r="N45" s="913">
        <f t="shared" si="10"/>
        <v>45</v>
      </c>
      <c r="O45" s="870">
        <f t="shared" si="10"/>
        <v>57</v>
      </c>
      <c r="P45" s="910">
        <f t="shared" si="10"/>
        <v>5</v>
      </c>
      <c r="Q45" s="882">
        <f t="shared" si="10"/>
        <v>62</v>
      </c>
      <c r="R45" s="916">
        <f>SUM(R34:R36)</f>
        <v>0</v>
      </c>
    </row>
    <row r="46" spans="2:26" s="10" customFormat="1" ht="15" customHeight="1" x14ac:dyDescent="0.2">
      <c r="B46" s="609" t="s">
        <v>99</v>
      </c>
      <c r="C46" s="870">
        <f>C39-C36</f>
        <v>4</v>
      </c>
      <c r="D46" s="910">
        <f>D39-D36</f>
        <v>5</v>
      </c>
      <c r="E46" s="617">
        <f t="shared" ref="E46:Q46" si="11">E39-E36</f>
        <v>9</v>
      </c>
      <c r="F46" s="870">
        <f t="shared" si="11"/>
        <v>0</v>
      </c>
      <c r="G46" s="910">
        <f t="shared" si="11"/>
        <v>1</v>
      </c>
      <c r="H46" s="621">
        <f t="shared" si="11"/>
        <v>1</v>
      </c>
      <c r="I46" s="870">
        <f t="shared" si="11"/>
        <v>0</v>
      </c>
      <c r="J46" s="910">
        <f t="shared" si="11"/>
        <v>0</v>
      </c>
      <c r="K46" s="886">
        <f t="shared" si="11"/>
        <v>0</v>
      </c>
      <c r="L46" s="870">
        <f t="shared" si="11"/>
        <v>3</v>
      </c>
      <c r="M46" s="910">
        <f t="shared" si="11"/>
        <v>3</v>
      </c>
      <c r="N46" s="913">
        <f t="shared" si="11"/>
        <v>6</v>
      </c>
      <c r="O46" s="870">
        <f t="shared" si="11"/>
        <v>7</v>
      </c>
      <c r="P46" s="910">
        <f t="shared" si="11"/>
        <v>9</v>
      </c>
      <c r="Q46" s="882">
        <f t="shared" si="11"/>
        <v>16</v>
      </c>
      <c r="R46" s="916">
        <f>SUM(R37:R39)</f>
        <v>1</v>
      </c>
    </row>
    <row r="47" spans="2:26" s="10" customFormat="1" ht="15" customHeight="1" thickBot="1" x14ac:dyDescent="0.25">
      <c r="B47" s="610" t="s">
        <v>100</v>
      </c>
      <c r="C47" s="870">
        <f>C42-C39</f>
        <v>1</v>
      </c>
      <c r="D47" s="910">
        <f>D42-D39</f>
        <v>1</v>
      </c>
      <c r="E47" s="617">
        <f t="shared" ref="E47:Q47" si="12">E42-E39</f>
        <v>2</v>
      </c>
      <c r="F47" s="870">
        <f t="shared" si="12"/>
        <v>5</v>
      </c>
      <c r="G47" s="910">
        <f t="shared" si="12"/>
        <v>1</v>
      </c>
      <c r="H47" s="621">
        <f t="shared" si="12"/>
        <v>6</v>
      </c>
      <c r="I47" s="870">
        <f t="shared" si="12"/>
        <v>5</v>
      </c>
      <c r="J47" s="910">
        <f t="shared" si="12"/>
        <v>1</v>
      </c>
      <c r="K47" s="886">
        <f t="shared" si="12"/>
        <v>6</v>
      </c>
      <c r="L47" s="870">
        <f t="shared" si="12"/>
        <v>4</v>
      </c>
      <c r="M47" s="910">
        <f t="shared" si="12"/>
        <v>0</v>
      </c>
      <c r="N47" s="913">
        <f t="shared" si="12"/>
        <v>4</v>
      </c>
      <c r="O47" s="870">
        <f t="shared" si="12"/>
        <v>15</v>
      </c>
      <c r="P47" s="910">
        <f t="shared" si="12"/>
        <v>3</v>
      </c>
      <c r="Q47" s="882">
        <f t="shared" si="12"/>
        <v>18</v>
      </c>
      <c r="R47" s="916">
        <f>SUM(R40:R42)</f>
        <v>0</v>
      </c>
    </row>
    <row r="48" spans="2:26" s="10" customFormat="1" ht="15" customHeight="1" thickBot="1" x14ac:dyDescent="0.25">
      <c r="B48" s="904" t="s">
        <v>96</v>
      </c>
      <c r="C48" s="872">
        <f>SUM(C44:C47)</f>
        <v>8</v>
      </c>
      <c r="D48" s="911">
        <f>SUM(D44:D47)</f>
        <v>12</v>
      </c>
      <c r="E48" s="619">
        <f t="shared" ref="E48" si="13">SUM(E44:E47)</f>
        <v>20</v>
      </c>
      <c r="F48" s="872">
        <f t="shared" ref="F48" si="14">SUM(F44:F47)</f>
        <v>13</v>
      </c>
      <c r="G48" s="911">
        <f t="shared" ref="G48" si="15">SUM(G44:G47)</f>
        <v>3</v>
      </c>
      <c r="H48" s="623">
        <f t="shared" ref="H48" si="16">SUM(H44:H47)</f>
        <v>16</v>
      </c>
      <c r="I48" s="872">
        <f t="shared" ref="I48" si="17">SUM(I44:I47)</f>
        <v>7</v>
      </c>
      <c r="J48" s="911">
        <f t="shared" ref="J48" si="18">SUM(J44:J47)</f>
        <v>2</v>
      </c>
      <c r="K48" s="888">
        <f t="shared" ref="K48" si="19">SUM(K44:K47)</f>
        <v>9</v>
      </c>
      <c r="L48" s="872">
        <f t="shared" ref="L48" si="20">SUM(L44:L47)</f>
        <v>63</v>
      </c>
      <c r="M48" s="911">
        <f t="shared" ref="M48" si="21">SUM(M44:M47)</f>
        <v>5</v>
      </c>
      <c r="N48" s="914">
        <f t="shared" ref="N48" si="22">SUM(N44:N47)</f>
        <v>68</v>
      </c>
      <c r="O48" s="872">
        <f t="shared" ref="O48" si="23">SUM(O44:O47)</f>
        <v>91</v>
      </c>
      <c r="P48" s="911">
        <f t="shared" ref="P48" si="24">SUM(P44:P47)</f>
        <v>22</v>
      </c>
      <c r="Q48" s="884">
        <f t="shared" ref="Q48" si="25">SUM(Q44:Q47)</f>
        <v>113</v>
      </c>
      <c r="R48" s="917">
        <f t="shared" ref="R48" si="26">SUM(R44:R47)</f>
        <v>1</v>
      </c>
    </row>
    <row r="49" spans="2:27" ht="15" customHeight="1" x14ac:dyDescent="0.2">
      <c r="B49" s="38"/>
      <c r="C49" s="506"/>
      <c r="D49" s="522"/>
      <c r="E49" s="534"/>
      <c r="F49" s="506"/>
      <c r="G49" s="522"/>
      <c r="H49" s="534"/>
      <c r="I49" s="506"/>
      <c r="J49" s="522"/>
      <c r="K49" s="534"/>
      <c r="L49" s="506"/>
      <c r="M49" s="522"/>
      <c r="N49" s="534"/>
      <c r="O49" s="506"/>
      <c r="P49" s="528"/>
      <c r="Q49" s="535"/>
    </row>
    <row r="50" spans="2:27" ht="15" customHeight="1" x14ac:dyDescent="0.2">
      <c r="C50" s="506">
        <f>C27+1</f>
        <v>3</v>
      </c>
      <c r="D50" s="522" t="s">
        <v>87</v>
      </c>
      <c r="E50" s="534"/>
      <c r="F50" s="506"/>
      <c r="G50" s="522"/>
      <c r="H50" s="534"/>
      <c r="I50" s="506"/>
      <c r="J50" s="522"/>
      <c r="K50" s="534"/>
      <c r="L50" s="506"/>
      <c r="M50" s="522"/>
      <c r="N50" s="534"/>
      <c r="O50" s="506"/>
      <c r="P50" s="528"/>
      <c r="Q50" s="535"/>
    </row>
    <row r="51" spans="2:27" ht="15" customHeight="1" thickBot="1" x14ac:dyDescent="0.25">
      <c r="B51" s="38"/>
      <c r="C51" s="506"/>
      <c r="D51" s="522"/>
      <c r="E51" s="534"/>
      <c r="F51" s="506"/>
      <c r="G51" s="522"/>
      <c r="H51" s="534"/>
      <c r="I51" s="506"/>
      <c r="J51" s="522"/>
      <c r="K51" s="534"/>
      <c r="L51" s="506"/>
      <c r="M51" s="522"/>
      <c r="N51" s="534"/>
      <c r="O51" s="506"/>
      <c r="P51" s="528"/>
      <c r="Q51" s="535"/>
    </row>
    <row r="52" spans="2:27" ht="30" customHeight="1" thickBot="1" x14ac:dyDescent="0.25">
      <c r="B52" s="81" t="s">
        <v>76</v>
      </c>
      <c r="C52" s="1113" t="s">
        <v>73</v>
      </c>
      <c r="D52" s="1114"/>
      <c r="E52" s="1115"/>
      <c r="F52" s="1099" t="s">
        <v>75</v>
      </c>
      <c r="G52" s="1100"/>
      <c r="H52" s="1101"/>
      <c r="I52" s="1108" t="s">
        <v>41</v>
      </c>
      <c r="J52" s="1109"/>
      <c r="K52" s="1110"/>
      <c r="L52" s="1105" t="s">
        <v>68</v>
      </c>
      <c r="M52" s="1106"/>
      <c r="N52" s="1179"/>
      <c r="O52" s="1138" t="s">
        <v>76</v>
      </c>
      <c r="P52" s="1139"/>
      <c r="Q52" s="1140"/>
      <c r="R52" s="598" t="s">
        <v>91</v>
      </c>
      <c r="S52" s="24"/>
      <c r="T52" s="1138" t="s">
        <v>104</v>
      </c>
      <c r="U52" s="1139"/>
      <c r="V52" s="1139"/>
      <c r="W52" s="1139"/>
      <c r="X52" s="1139"/>
      <c r="Y52" s="1139"/>
      <c r="Z52" s="1140"/>
      <c r="AA52" s="482"/>
    </row>
    <row r="53" spans="2:27" ht="30" customHeight="1" thickBot="1" x14ac:dyDescent="0.25">
      <c r="B53" s="694" t="str">
        <f>CONCATENATE("F/Y  ",P$2-2,"  ",Q$2,"  ",R$2-2)</f>
        <v>F/Y  2013  ~  2014</v>
      </c>
      <c r="C53" s="184" t="s">
        <v>6</v>
      </c>
      <c r="D53" s="185" t="s">
        <v>4</v>
      </c>
      <c r="E53" s="67" t="s">
        <v>28</v>
      </c>
      <c r="F53" s="184" t="s">
        <v>6</v>
      </c>
      <c r="G53" s="185" t="s">
        <v>4</v>
      </c>
      <c r="H53" s="67" t="s">
        <v>28</v>
      </c>
      <c r="I53" s="184" t="s">
        <v>6</v>
      </c>
      <c r="J53" s="185" t="s">
        <v>4</v>
      </c>
      <c r="K53" s="67" t="s">
        <v>28</v>
      </c>
      <c r="L53" s="184" t="s">
        <v>6</v>
      </c>
      <c r="M53" s="185" t="s">
        <v>4</v>
      </c>
      <c r="N53" s="67" t="s">
        <v>28</v>
      </c>
      <c r="O53" s="186" t="s">
        <v>6</v>
      </c>
      <c r="P53" s="187" t="s">
        <v>4</v>
      </c>
      <c r="Q53" s="80" t="s">
        <v>28</v>
      </c>
      <c r="R53" s="694" t="s">
        <v>28</v>
      </c>
      <c r="S53" s="24"/>
      <c r="T53" s="1163" t="str">
        <f>B53</f>
        <v>F/Y  2013  ~  2014</v>
      </c>
      <c r="U53" s="1164"/>
      <c r="V53" s="1165"/>
      <c r="W53" s="188" t="s">
        <v>6</v>
      </c>
      <c r="X53" s="185" t="s">
        <v>4</v>
      </c>
      <c r="Y53" s="1186" t="s">
        <v>28</v>
      </c>
      <c r="Z53" s="1187"/>
      <c r="AA53" s="482"/>
    </row>
    <row r="54" spans="2:27" ht="15" customHeight="1" x14ac:dyDescent="0.2">
      <c r="B54" s="537">
        <f>DATE($U$2,4,30)</f>
        <v>121</v>
      </c>
      <c r="C54" s="501">
        <f>'Statistics 2013-14'!C22</f>
        <v>0</v>
      </c>
      <c r="D54" s="855">
        <f>'Statistics 2013-14'!D22</f>
        <v>3</v>
      </c>
      <c r="E54" s="858">
        <f>'Statistics 2013-14'!E22</f>
        <v>3</v>
      </c>
      <c r="F54" s="507">
        <f>'Statistics 2013-14'!F22</f>
        <v>0</v>
      </c>
      <c r="G54" s="855">
        <f>'Statistics 2013-14'!G22</f>
        <v>0</v>
      </c>
      <c r="H54" s="858">
        <f>'Statistics 2013-14'!H22</f>
        <v>0</v>
      </c>
      <c r="I54" s="507">
        <f>'Statistics 2013-14'!I22</f>
        <v>0</v>
      </c>
      <c r="J54" s="855">
        <f>'Statistics 2013-14'!J22</f>
        <v>0</v>
      </c>
      <c r="K54" s="858">
        <f>'Statistics 2013-14'!K22</f>
        <v>0</v>
      </c>
      <c r="L54" s="507">
        <f>'Statistics 2013-14'!L22</f>
        <v>0</v>
      </c>
      <c r="M54" s="855">
        <f>'Statistics 2013-14'!M22</f>
        <v>1</v>
      </c>
      <c r="N54" s="858">
        <f>'Statistics 2013-14'!N22</f>
        <v>1</v>
      </c>
      <c r="O54" s="507">
        <f>'Statistics 2013-14'!O22</f>
        <v>0</v>
      </c>
      <c r="P54" s="855">
        <f>'Statistics 2013-14'!P22</f>
        <v>4</v>
      </c>
      <c r="Q54" s="858">
        <f>'Statistics 2013-14'!Q22</f>
        <v>4</v>
      </c>
      <c r="R54" s="865"/>
      <c r="T54" s="1156" t="s">
        <v>73</v>
      </c>
      <c r="U54" s="1157"/>
      <c r="V54" s="1158"/>
      <c r="W54" s="189">
        <f>C71</f>
        <v>14</v>
      </c>
      <c r="X54" s="190">
        <f>D71</f>
        <v>20</v>
      </c>
      <c r="Y54" s="921">
        <f>SUM(W54:X54)</f>
        <v>34</v>
      </c>
      <c r="Z54" s="1192">
        <f>SUM(W54:X55)</f>
        <v>41</v>
      </c>
    </row>
    <row r="55" spans="2:27" ht="15" customHeight="1" x14ac:dyDescent="0.2">
      <c r="B55" s="538">
        <f>B54+31</f>
        <v>152</v>
      </c>
      <c r="C55" s="502">
        <f>'Statistics 2013-14'!C23</f>
        <v>1</v>
      </c>
      <c r="D55" s="856">
        <f>'Statistics 2013-14'!D23</f>
        <v>7</v>
      </c>
      <c r="E55" s="859">
        <f>'Statistics 2013-14'!E23</f>
        <v>8</v>
      </c>
      <c r="F55" s="508">
        <f>'Statistics 2013-14'!F23</f>
        <v>0</v>
      </c>
      <c r="G55" s="856">
        <f>'Statistics 2013-14'!G23</f>
        <v>1</v>
      </c>
      <c r="H55" s="859">
        <f>'Statistics 2013-14'!H23</f>
        <v>1</v>
      </c>
      <c r="I55" s="508">
        <f>'Statistics 2013-14'!I23</f>
        <v>0</v>
      </c>
      <c r="J55" s="856">
        <f>'Statistics 2013-14'!J23</f>
        <v>0</v>
      </c>
      <c r="K55" s="859">
        <f>'Statistics 2013-14'!K23</f>
        <v>0</v>
      </c>
      <c r="L55" s="508">
        <f>'Statistics 2013-14'!L23</f>
        <v>0</v>
      </c>
      <c r="M55" s="856">
        <f>'Statistics 2013-14'!M23</f>
        <v>1</v>
      </c>
      <c r="N55" s="859">
        <f>'Statistics 2013-14'!N23</f>
        <v>1</v>
      </c>
      <c r="O55" s="508">
        <f>'Statistics 2013-14'!O23</f>
        <v>1</v>
      </c>
      <c r="P55" s="856">
        <f>'Statistics 2013-14'!P23</f>
        <v>9</v>
      </c>
      <c r="Q55" s="859">
        <f>'Statistics 2013-14'!Q23</f>
        <v>10</v>
      </c>
      <c r="R55" s="599"/>
      <c r="T55" s="1133" t="s">
        <v>75</v>
      </c>
      <c r="U55" s="1134"/>
      <c r="V55" s="1135"/>
      <c r="W55" s="919">
        <f>F71</f>
        <v>1</v>
      </c>
      <c r="X55" s="920">
        <f>G71</f>
        <v>6</v>
      </c>
      <c r="Y55" s="922">
        <f>SUM(W55:X55)</f>
        <v>7</v>
      </c>
      <c r="Z55" s="1193"/>
    </row>
    <row r="56" spans="2:27" ht="15" customHeight="1" x14ac:dyDescent="0.2">
      <c r="B56" s="539">
        <f>B55+30</f>
        <v>182</v>
      </c>
      <c r="C56" s="502">
        <f>'Statistics 2013-14'!C24</f>
        <v>1</v>
      </c>
      <c r="D56" s="856">
        <f>'Statistics 2013-14'!D24</f>
        <v>8</v>
      </c>
      <c r="E56" s="859">
        <f>'Statistics 2013-14'!E24</f>
        <v>9</v>
      </c>
      <c r="F56" s="508">
        <f>'Statistics 2013-14'!F24</f>
        <v>0</v>
      </c>
      <c r="G56" s="856">
        <f>'Statistics 2013-14'!G24</f>
        <v>1</v>
      </c>
      <c r="H56" s="859">
        <f>'Statistics 2013-14'!H24</f>
        <v>1</v>
      </c>
      <c r="I56" s="508">
        <f>'Statistics 2013-14'!I24</f>
        <v>0</v>
      </c>
      <c r="J56" s="856">
        <f>'Statistics 2013-14'!J24</f>
        <v>1</v>
      </c>
      <c r="K56" s="859">
        <f>'Statistics 2013-14'!K24</f>
        <v>1</v>
      </c>
      <c r="L56" s="508">
        <f>'Statistics 2013-14'!L24</f>
        <v>0</v>
      </c>
      <c r="M56" s="856">
        <f>'Statistics 2013-14'!M24</f>
        <v>1</v>
      </c>
      <c r="N56" s="859">
        <f>'Statistics 2013-14'!N24</f>
        <v>1</v>
      </c>
      <c r="O56" s="508">
        <f>'Statistics 2013-14'!O24</f>
        <v>1</v>
      </c>
      <c r="P56" s="856">
        <f>'Statistics 2013-14'!P24</f>
        <v>11</v>
      </c>
      <c r="Q56" s="859">
        <f>'Statistics 2013-14'!Q24</f>
        <v>12</v>
      </c>
      <c r="R56" s="599"/>
      <c r="T56" s="1120" t="s">
        <v>41</v>
      </c>
      <c r="U56" s="1121"/>
      <c r="V56" s="1122"/>
      <c r="W56" s="191">
        <f>I71</f>
        <v>11</v>
      </c>
      <c r="X56" s="192">
        <f>J71</f>
        <v>9</v>
      </c>
      <c r="Y56" s="923">
        <f t="shared" ref="Y56:Y57" si="27">SUM(W56:X56)</f>
        <v>20</v>
      </c>
      <c r="Z56" s="1190">
        <f>SUM(W56:X57)</f>
        <v>47</v>
      </c>
    </row>
    <row r="57" spans="2:27" ht="15" customHeight="1" thickBot="1" x14ac:dyDescent="0.25">
      <c r="B57" s="538">
        <f t="shared" ref="B57:B65" si="28">B56+31</f>
        <v>213</v>
      </c>
      <c r="C57" s="504">
        <f>'Statistics 2013-14'!C25</f>
        <v>1</v>
      </c>
      <c r="D57" s="861">
        <f>'Statistics 2013-14'!D25</f>
        <v>8</v>
      </c>
      <c r="E57" s="862">
        <f>'Statistics 2013-14'!E25</f>
        <v>9</v>
      </c>
      <c r="F57" s="510">
        <f>'Statistics 2013-14'!F25</f>
        <v>0</v>
      </c>
      <c r="G57" s="861">
        <f>'Statistics 2013-14'!G25</f>
        <v>2</v>
      </c>
      <c r="H57" s="862">
        <f>'Statistics 2013-14'!H25</f>
        <v>2</v>
      </c>
      <c r="I57" s="510">
        <f>'Statistics 2013-14'!I25</f>
        <v>1</v>
      </c>
      <c r="J57" s="861">
        <f>'Statistics 2013-14'!J25</f>
        <v>5</v>
      </c>
      <c r="K57" s="862">
        <f>'Statistics 2013-14'!K25</f>
        <v>6</v>
      </c>
      <c r="L57" s="510">
        <f>'Statistics 2013-14'!L25</f>
        <v>3</v>
      </c>
      <c r="M57" s="861">
        <f>'Statistics 2013-14'!M25</f>
        <v>6</v>
      </c>
      <c r="N57" s="862">
        <f>'Statistics 2013-14'!N25</f>
        <v>9</v>
      </c>
      <c r="O57" s="510">
        <f>'Statistics 2013-14'!O25</f>
        <v>5</v>
      </c>
      <c r="P57" s="861">
        <f>'Statistics 2013-14'!P25</f>
        <v>21</v>
      </c>
      <c r="Q57" s="862">
        <f>'Statistics 2013-14'!Q25</f>
        <v>26</v>
      </c>
      <c r="R57" s="600"/>
      <c r="T57" s="1123" t="s">
        <v>68</v>
      </c>
      <c r="U57" s="1124"/>
      <c r="V57" s="1125"/>
      <c r="W57" s="193">
        <f>L71</f>
        <v>20</v>
      </c>
      <c r="X57" s="194">
        <f>M71</f>
        <v>7</v>
      </c>
      <c r="Y57" s="924">
        <f t="shared" si="27"/>
        <v>27</v>
      </c>
      <c r="Z57" s="1191"/>
    </row>
    <row r="58" spans="2:27" ht="15" customHeight="1" thickBot="1" x14ac:dyDescent="0.25">
      <c r="B58" s="538">
        <f t="shared" si="28"/>
        <v>244</v>
      </c>
      <c r="C58" s="502">
        <f>'Statistics 2013-14'!C26</f>
        <v>4</v>
      </c>
      <c r="D58" s="856">
        <f>'Statistics 2013-14'!D26</f>
        <v>9</v>
      </c>
      <c r="E58" s="859">
        <f>'Statistics 2013-14'!E26</f>
        <v>13</v>
      </c>
      <c r="F58" s="508">
        <f>'Statistics 2013-14'!F26</f>
        <v>1</v>
      </c>
      <c r="G58" s="856">
        <f>'Statistics 2013-14'!G26</f>
        <v>3</v>
      </c>
      <c r="H58" s="859">
        <f>'Statistics 2013-14'!H26</f>
        <v>4</v>
      </c>
      <c r="I58" s="508">
        <f>'Statistics 2013-14'!I26</f>
        <v>6</v>
      </c>
      <c r="J58" s="856">
        <f>'Statistics 2013-14'!J26</f>
        <v>6</v>
      </c>
      <c r="K58" s="859">
        <f>'Statistics 2013-14'!K26</f>
        <v>12</v>
      </c>
      <c r="L58" s="508">
        <f>'Statistics 2013-14'!L26</f>
        <v>4</v>
      </c>
      <c r="M58" s="856">
        <f>'Statistics 2013-14'!M26</f>
        <v>6</v>
      </c>
      <c r="N58" s="859">
        <f>'Statistics 2013-14'!N26</f>
        <v>10</v>
      </c>
      <c r="O58" s="508">
        <f>'Statistics 2013-14'!O26</f>
        <v>15</v>
      </c>
      <c r="P58" s="856">
        <f>'Statistics 2013-14'!P26</f>
        <v>24</v>
      </c>
      <c r="Q58" s="859">
        <f>'Statistics 2013-14'!Q26</f>
        <v>39</v>
      </c>
      <c r="R58" s="599"/>
      <c r="T58" s="1150" t="s">
        <v>78</v>
      </c>
      <c r="U58" s="1151"/>
      <c r="V58" s="1152"/>
      <c r="W58" s="107">
        <f>SUM(W54:W57)</f>
        <v>46</v>
      </c>
      <c r="X58" s="103">
        <f>SUM(X54:X57)</f>
        <v>42</v>
      </c>
      <c r="Y58" s="1182">
        <f>SUM(Y54:Y57)</f>
        <v>88</v>
      </c>
      <c r="Z58" s="1183"/>
    </row>
    <row r="59" spans="2:27" ht="15" customHeight="1" x14ac:dyDescent="0.2">
      <c r="B59" s="538">
        <f>B58+30</f>
        <v>274</v>
      </c>
      <c r="C59" s="503">
        <f>'Statistics 2013-14'!C27</f>
        <v>5</v>
      </c>
      <c r="D59" s="863">
        <f>'Statistics 2013-14'!D27</f>
        <v>12</v>
      </c>
      <c r="E59" s="864">
        <f>'Statistics 2013-14'!E27</f>
        <v>17</v>
      </c>
      <c r="F59" s="509">
        <f>'Statistics 2013-14'!F27</f>
        <v>1</v>
      </c>
      <c r="G59" s="863">
        <f>'Statistics 2013-14'!G27</f>
        <v>4</v>
      </c>
      <c r="H59" s="864">
        <f>'Statistics 2013-14'!H27</f>
        <v>5</v>
      </c>
      <c r="I59" s="509">
        <f>'Statistics 2013-14'!I27</f>
        <v>6</v>
      </c>
      <c r="J59" s="863">
        <f>'Statistics 2013-14'!J27</f>
        <v>7</v>
      </c>
      <c r="K59" s="864">
        <f>'Statistics 2013-14'!K27</f>
        <v>13</v>
      </c>
      <c r="L59" s="509">
        <f>'Statistics 2013-14'!L27</f>
        <v>8</v>
      </c>
      <c r="M59" s="863">
        <f>'Statistics 2013-14'!M27</f>
        <v>6</v>
      </c>
      <c r="N59" s="864">
        <f>'Statistics 2013-14'!N27</f>
        <v>14</v>
      </c>
      <c r="O59" s="509">
        <f>'Statistics 2013-14'!O27</f>
        <v>20</v>
      </c>
      <c r="P59" s="863">
        <f>'Statistics 2013-14'!P27</f>
        <v>29</v>
      </c>
      <c r="Q59" s="864">
        <f>'Statistics 2013-14'!Q27</f>
        <v>49</v>
      </c>
      <c r="R59" s="601"/>
    </row>
    <row r="60" spans="2:27" ht="15" customHeight="1" x14ac:dyDescent="0.2">
      <c r="B60" s="540">
        <f t="shared" si="28"/>
        <v>305</v>
      </c>
      <c r="C60" s="504">
        <f>'Statistics 2013-14'!C28</f>
        <v>6</v>
      </c>
      <c r="D60" s="861">
        <f>'Statistics 2013-14'!D28</f>
        <v>13</v>
      </c>
      <c r="E60" s="862">
        <f>'Statistics 2013-14'!E28</f>
        <v>19</v>
      </c>
      <c r="F60" s="510">
        <f>'Statistics 2013-14'!F28</f>
        <v>1</v>
      </c>
      <c r="G60" s="861">
        <f>'Statistics 2013-14'!G28</f>
        <v>4</v>
      </c>
      <c r="H60" s="862">
        <f>'Statistics 2013-14'!H28</f>
        <v>5</v>
      </c>
      <c r="I60" s="510">
        <f>'Statistics 2013-14'!I28</f>
        <v>7</v>
      </c>
      <c r="J60" s="861">
        <f>'Statistics 2013-14'!J28</f>
        <v>8</v>
      </c>
      <c r="K60" s="862">
        <f>'Statistics 2013-14'!K28</f>
        <v>15</v>
      </c>
      <c r="L60" s="510">
        <f>'Statistics 2013-14'!L28</f>
        <v>8</v>
      </c>
      <c r="M60" s="861">
        <f>'Statistics 2013-14'!M28</f>
        <v>7</v>
      </c>
      <c r="N60" s="862">
        <f>'Statistics 2013-14'!N28</f>
        <v>15</v>
      </c>
      <c r="O60" s="510">
        <f>'Statistics 2013-14'!O28</f>
        <v>22</v>
      </c>
      <c r="P60" s="861">
        <f>'Statistics 2013-14'!P28</f>
        <v>32</v>
      </c>
      <c r="Q60" s="862">
        <f>'Statistics 2013-14'!Q28</f>
        <v>54</v>
      </c>
      <c r="R60" s="600"/>
    </row>
    <row r="61" spans="2:27" ht="15" customHeight="1" x14ac:dyDescent="0.2">
      <c r="B61" s="538">
        <f>B60+30</f>
        <v>335</v>
      </c>
      <c r="C61" s="502">
        <f>'Statistics 2013-14'!C29</f>
        <v>8</v>
      </c>
      <c r="D61" s="856">
        <f>'Statistics 2013-14'!D29</f>
        <v>14</v>
      </c>
      <c r="E61" s="859">
        <f>'Statistics 2013-14'!E29</f>
        <v>22</v>
      </c>
      <c r="F61" s="508">
        <f>'Statistics 2013-14'!F29</f>
        <v>1</v>
      </c>
      <c r="G61" s="856">
        <f>'Statistics 2013-14'!G29</f>
        <v>4</v>
      </c>
      <c r="H61" s="859">
        <f>'Statistics 2013-14'!H29</f>
        <v>5</v>
      </c>
      <c r="I61" s="508">
        <f>'Statistics 2013-14'!I29</f>
        <v>11</v>
      </c>
      <c r="J61" s="856">
        <f>'Statistics 2013-14'!J29</f>
        <v>8</v>
      </c>
      <c r="K61" s="859">
        <f>'Statistics 2013-14'!K29</f>
        <v>19</v>
      </c>
      <c r="L61" s="508">
        <f>'Statistics 2013-14'!L29</f>
        <v>8</v>
      </c>
      <c r="M61" s="856">
        <f>'Statistics 2013-14'!M29</f>
        <v>7</v>
      </c>
      <c r="N61" s="859">
        <f>'Statistics 2013-14'!N29</f>
        <v>15</v>
      </c>
      <c r="O61" s="508">
        <f>'Statistics 2013-14'!O29</f>
        <v>28</v>
      </c>
      <c r="P61" s="856">
        <f>'Statistics 2013-14'!P29</f>
        <v>33</v>
      </c>
      <c r="Q61" s="859">
        <f>'Statistics 2013-14'!Q29</f>
        <v>61</v>
      </c>
      <c r="R61" s="599"/>
    </row>
    <row r="62" spans="2:27" s="10" customFormat="1" ht="15" customHeight="1" x14ac:dyDescent="0.2">
      <c r="B62" s="539">
        <f t="shared" si="28"/>
        <v>366</v>
      </c>
      <c r="C62" s="503">
        <f>'Statistics 2013-14'!C30</f>
        <v>9</v>
      </c>
      <c r="D62" s="863">
        <f>'Statistics 2013-14'!D30</f>
        <v>15</v>
      </c>
      <c r="E62" s="864">
        <f>'Statistics 2013-14'!E30</f>
        <v>24</v>
      </c>
      <c r="F62" s="509">
        <f>'Statistics 2013-14'!F30</f>
        <v>1</v>
      </c>
      <c r="G62" s="863">
        <f>'Statistics 2013-14'!G30</f>
        <v>4</v>
      </c>
      <c r="H62" s="864">
        <f>'Statistics 2013-14'!H30</f>
        <v>5</v>
      </c>
      <c r="I62" s="509">
        <f>'Statistics 2013-14'!I30</f>
        <v>11</v>
      </c>
      <c r="J62" s="863">
        <f>'Statistics 2013-14'!J30</f>
        <v>9</v>
      </c>
      <c r="K62" s="864">
        <f>'Statistics 2013-14'!K30</f>
        <v>20</v>
      </c>
      <c r="L62" s="509">
        <f>'Statistics 2013-14'!L30</f>
        <v>16</v>
      </c>
      <c r="M62" s="863">
        <f>'Statistics 2013-14'!M30</f>
        <v>7</v>
      </c>
      <c r="N62" s="864">
        <f>'Statistics 2013-14'!N30</f>
        <v>23</v>
      </c>
      <c r="O62" s="509">
        <f>'Statistics 2013-14'!O30</f>
        <v>37</v>
      </c>
      <c r="P62" s="863">
        <f>'Statistics 2013-14'!P30</f>
        <v>35</v>
      </c>
      <c r="Q62" s="864">
        <f>'Statistics 2013-14'!Q30</f>
        <v>72</v>
      </c>
      <c r="R62" s="601"/>
    </row>
    <row r="63" spans="2:27" ht="15" customHeight="1" x14ac:dyDescent="0.2">
      <c r="B63" s="538">
        <f t="shared" si="28"/>
        <v>397</v>
      </c>
      <c r="C63" s="502">
        <f>'Statistics 2013-14'!C31</f>
        <v>12</v>
      </c>
      <c r="D63" s="856">
        <f>'Statistics 2013-14'!D31</f>
        <v>15</v>
      </c>
      <c r="E63" s="859">
        <f>'Statistics 2013-14'!E31</f>
        <v>27</v>
      </c>
      <c r="F63" s="508">
        <f>'Statistics 2013-14'!F31</f>
        <v>1</v>
      </c>
      <c r="G63" s="856">
        <f>'Statistics 2013-14'!G31</f>
        <v>6</v>
      </c>
      <c r="H63" s="859">
        <f>'Statistics 2013-14'!H31</f>
        <v>7</v>
      </c>
      <c r="I63" s="508">
        <f>'Statistics 2013-14'!I31</f>
        <v>11</v>
      </c>
      <c r="J63" s="856">
        <f>'Statistics 2013-14'!J31</f>
        <v>9</v>
      </c>
      <c r="K63" s="859">
        <f>'Statistics 2013-14'!K31</f>
        <v>20</v>
      </c>
      <c r="L63" s="508">
        <f>'Statistics 2013-14'!L31</f>
        <v>16</v>
      </c>
      <c r="M63" s="856">
        <f>'Statistics 2013-14'!M31</f>
        <v>7</v>
      </c>
      <c r="N63" s="859">
        <f>'Statistics 2013-14'!N31</f>
        <v>23</v>
      </c>
      <c r="O63" s="508">
        <f>'Statistics 2013-14'!O31</f>
        <v>40</v>
      </c>
      <c r="P63" s="856">
        <f>'Statistics 2013-14'!P31</f>
        <v>37</v>
      </c>
      <c r="Q63" s="859">
        <f>'Statistics 2013-14'!Q31</f>
        <v>77</v>
      </c>
      <c r="R63" s="599"/>
    </row>
    <row r="64" spans="2:27" ht="15" customHeight="1" x14ac:dyDescent="0.2">
      <c r="B64" s="538">
        <f>B63+28+IF(MOD(U46,4)=0,0,1)</f>
        <v>425</v>
      </c>
      <c r="C64" s="502">
        <f>'Statistics 2013-14'!C32</f>
        <v>14</v>
      </c>
      <c r="D64" s="856">
        <f>'Statistics 2013-14'!D32</f>
        <v>19</v>
      </c>
      <c r="E64" s="859">
        <f>'Statistics 2013-14'!E32</f>
        <v>33</v>
      </c>
      <c r="F64" s="508">
        <f>'Statistics 2013-14'!F32</f>
        <v>1</v>
      </c>
      <c r="G64" s="856">
        <f>'Statistics 2013-14'!G32</f>
        <v>6</v>
      </c>
      <c r="H64" s="859">
        <f>'Statistics 2013-14'!H32</f>
        <v>7</v>
      </c>
      <c r="I64" s="508">
        <f>'Statistics 2013-14'!I32</f>
        <v>11</v>
      </c>
      <c r="J64" s="856">
        <f>'Statistics 2013-14'!J32</f>
        <v>9</v>
      </c>
      <c r="K64" s="859">
        <f>'Statistics 2013-14'!K32</f>
        <v>20</v>
      </c>
      <c r="L64" s="508">
        <f>'Statistics 2013-14'!L32</f>
        <v>16</v>
      </c>
      <c r="M64" s="856">
        <f>'Statistics 2013-14'!M32</f>
        <v>7</v>
      </c>
      <c r="N64" s="859">
        <f>'Statistics 2013-14'!N32</f>
        <v>23</v>
      </c>
      <c r="O64" s="508">
        <f>'Statistics 2013-14'!O32</f>
        <v>42</v>
      </c>
      <c r="P64" s="856">
        <f>'Statistics 2013-14'!P32</f>
        <v>41</v>
      </c>
      <c r="Q64" s="859">
        <f>'Statistics 2013-14'!Q32</f>
        <v>83</v>
      </c>
      <c r="R64" s="599"/>
    </row>
    <row r="65" spans="2:27" ht="15" customHeight="1" thickBot="1" x14ac:dyDescent="0.25">
      <c r="B65" s="541">
        <f t="shared" si="28"/>
        <v>456</v>
      </c>
      <c r="C65" s="505">
        <f>'Statistics 2013-14'!C33</f>
        <v>14</v>
      </c>
      <c r="D65" s="857">
        <f>'Statistics 2013-14'!D33</f>
        <v>20</v>
      </c>
      <c r="E65" s="860">
        <f>'Statistics 2013-14'!E33</f>
        <v>34</v>
      </c>
      <c r="F65" s="511">
        <f>'Statistics 2013-14'!F33</f>
        <v>1</v>
      </c>
      <c r="G65" s="857">
        <f>'Statistics 2013-14'!G33</f>
        <v>6</v>
      </c>
      <c r="H65" s="860">
        <f>'Statistics 2013-14'!H33</f>
        <v>7</v>
      </c>
      <c r="I65" s="511">
        <f>'Statistics 2013-14'!I33</f>
        <v>11</v>
      </c>
      <c r="J65" s="857">
        <f>'Statistics 2013-14'!J33</f>
        <v>9</v>
      </c>
      <c r="K65" s="860">
        <f>'Statistics 2013-14'!K33</f>
        <v>20</v>
      </c>
      <c r="L65" s="511">
        <f>'Statistics 2013-14'!L33</f>
        <v>20</v>
      </c>
      <c r="M65" s="857">
        <f>'Statistics 2013-14'!M33</f>
        <v>7</v>
      </c>
      <c r="N65" s="860">
        <f>'Statistics 2013-14'!N33</f>
        <v>27</v>
      </c>
      <c r="O65" s="511">
        <f>'Statistics 2013-14'!O33</f>
        <v>46</v>
      </c>
      <c r="P65" s="857">
        <f>'Statistics 2013-14'!P33</f>
        <v>42</v>
      </c>
      <c r="Q65" s="860">
        <f>'Statistics 2013-14'!Q33</f>
        <v>88</v>
      </c>
      <c r="R65" s="866"/>
    </row>
    <row r="66" spans="2:27" ht="15" customHeight="1" thickBot="1" x14ac:dyDescent="0.2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24"/>
      <c r="Q66" s="24"/>
    </row>
    <row r="67" spans="2:27" ht="15" customHeight="1" x14ac:dyDescent="0.2">
      <c r="B67" s="608" t="s">
        <v>97</v>
      </c>
      <c r="C67" s="869">
        <f>C56</f>
        <v>1</v>
      </c>
      <c r="D67" s="909">
        <f>D56</f>
        <v>8</v>
      </c>
      <c r="E67" s="616">
        <f t="shared" ref="E67:Q67" si="29">E56</f>
        <v>9</v>
      </c>
      <c r="F67" s="869">
        <f t="shared" si="29"/>
        <v>0</v>
      </c>
      <c r="G67" s="909">
        <f t="shared" si="29"/>
        <v>1</v>
      </c>
      <c r="H67" s="620">
        <f t="shared" si="29"/>
        <v>1</v>
      </c>
      <c r="I67" s="869">
        <f t="shared" si="29"/>
        <v>0</v>
      </c>
      <c r="J67" s="909">
        <f t="shared" si="29"/>
        <v>1</v>
      </c>
      <c r="K67" s="885">
        <f t="shared" si="29"/>
        <v>1</v>
      </c>
      <c r="L67" s="869">
        <f t="shared" si="29"/>
        <v>0</v>
      </c>
      <c r="M67" s="909">
        <f t="shared" si="29"/>
        <v>1</v>
      </c>
      <c r="N67" s="912">
        <f t="shared" si="29"/>
        <v>1</v>
      </c>
      <c r="O67" s="869">
        <f t="shared" si="29"/>
        <v>1</v>
      </c>
      <c r="P67" s="909">
        <f t="shared" si="29"/>
        <v>11</v>
      </c>
      <c r="Q67" s="881">
        <f t="shared" si="29"/>
        <v>12</v>
      </c>
      <c r="R67" s="915">
        <f>SUM(R54:R56)</f>
        <v>0</v>
      </c>
    </row>
    <row r="68" spans="2:27" ht="15" customHeight="1" x14ac:dyDescent="0.2">
      <c r="B68" s="609" t="s">
        <v>98</v>
      </c>
      <c r="C68" s="870">
        <f>C59-C56</f>
        <v>4</v>
      </c>
      <c r="D68" s="910">
        <f>D59-D56</f>
        <v>4</v>
      </c>
      <c r="E68" s="617">
        <f t="shared" ref="E68:Q68" si="30">E59-E56</f>
        <v>8</v>
      </c>
      <c r="F68" s="870">
        <f t="shared" si="30"/>
        <v>1</v>
      </c>
      <c r="G68" s="910">
        <f t="shared" si="30"/>
        <v>3</v>
      </c>
      <c r="H68" s="621">
        <f t="shared" si="30"/>
        <v>4</v>
      </c>
      <c r="I68" s="870">
        <f t="shared" si="30"/>
        <v>6</v>
      </c>
      <c r="J68" s="910">
        <f t="shared" si="30"/>
        <v>6</v>
      </c>
      <c r="K68" s="886">
        <f t="shared" si="30"/>
        <v>12</v>
      </c>
      <c r="L68" s="870">
        <f t="shared" si="30"/>
        <v>8</v>
      </c>
      <c r="M68" s="910">
        <f t="shared" si="30"/>
        <v>5</v>
      </c>
      <c r="N68" s="913">
        <f t="shared" si="30"/>
        <v>13</v>
      </c>
      <c r="O68" s="870">
        <f t="shared" si="30"/>
        <v>19</v>
      </c>
      <c r="P68" s="910">
        <f t="shared" si="30"/>
        <v>18</v>
      </c>
      <c r="Q68" s="882">
        <f t="shared" si="30"/>
        <v>37</v>
      </c>
      <c r="R68" s="916">
        <f>SUM(R57:R59)</f>
        <v>0</v>
      </c>
    </row>
    <row r="69" spans="2:27" ht="15" customHeight="1" x14ac:dyDescent="0.2">
      <c r="B69" s="609" t="s">
        <v>99</v>
      </c>
      <c r="C69" s="870">
        <f>C62-C59</f>
        <v>4</v>
      </c>
      <c r="D69" s="910">
        <f>D62-D59</f>
        <v>3</v>
      </c>
      <c r="E69" s="617">
        <f t="shared" ref="E69:Q69" si="31">E62-E59</f>
        <v>7</v>
      </c>
      <c r="F69" s="870">
        <f t="shared" si="31"/>
        <v>0</v>
      </c>
      <c r="G69" s="910">
        <f t="shared" si="31"/>
        <v>0</v>
      </c>
      <c r="H69" s="621">
        <f t="shared" si="31"/>
        <v>0</v>
      </c>
      <c r="I69" s="870">
        <f t="shared" si="31"/>
        <v>5</v>
      </c>
      <c r="J69" s="910">
        <f t="shared" si="31"/>
        <v>2</v>
      </c>
      <c r="K69" s="886">
        <f t="shared" si="31"/>
        <v>7</v>
      </c>
      <c r="L69" s="870">
        <f t="shared" si="31"/>
        <v>8</v>
      </c>
      <c r="M69" s="910">
        <f t="shared" si="31"/>
        <v>1</v>
      </c>
      <c r="N69" s="913">
        <f t="shared" si="31"/>
        <v>9</v>
      </c>
      <c r="O69" s="870">
        <f t="shared" si="31"/>
        <v>17</v>
      </c>
      <c r="P69" s="910">
        <f t="shared" si="31"/>
        <v>6</v>
      </c>
      <c r="Q69" s="882">
        <f t="shared" si="31"/>
        <v>23</v>
      </c>
      <c r="R69" s="916">
        <f>SUM(R60:R62)</f>
        <v>0</v>
      </c>
    </row>
    <row r="70" spans="2:27" ht="15" customHeight="1" thickBot="1" x14ac:dyDescent="0.25">
      <c r="B70" s="610" t="s">
        <v>100</v>
      </c>
      <c r="C70" s="870">
        <f>C65-C62</f>
        <v>5</v>
      </c>
      <c r="D70" s="910">
        <f>D65-D62</f>
        <v>5</v>
      </c>
      <c r="E70" s="617">
        <f t="shared" ref="E70:Q70" si="32">E65-E62</f>
        <v>10</v>
      </c>
      <c r="F70" s="870">
        <f t="shared" si="32"/>
        <v>0</v>
      </c>
      <c r="G70" s="910">
        <f t="shared" si="32"/>
        <v>2</v>
      </c>
      <c r="H70" s="621">
        <f t="shared" si="32"/>
        <v>2</v>
      </c>
      <c r="I70" s="870">
        <f t="shared" si="32"/>
        <v>0</v>
      </c>
      <c r="J70" s="910">
        <f t="shared" si="32"/>
        <v>0</v>
      </c>
      <c r="K70" s="886">
        <f t="shared" si="32"/>
        <v>0</v>
      </c>
      <c r="L70" s="870">
        <f t="shared" si="32"/>
        <v>4</v>
      </c>
      <c r="M70" s="910">
        <f t="shared" si="32"/>
        <v>0</v>
      </c>
      <c r="N70" s="913">
        <f t="shared" si="32"/>
        <v>4</v>
      </c>
      <c r="O70" s="870">
        <f t="shared" si="32"/>
        <v>9</v>
      </c>
      <c r="P70" s="910">
        <f t="shared" si="32"/>
        <v>7</v>
      </c>
      <c r="Q70" s="882">
        <f t="shared" si="32"/>
        <v>16</v>
      </c>
      <c r="R70" s="916">
        <f>SUM(R63:R65)</f>
        <v>0</v>
      </c>
    </row>
    <row r="71" spans="2:27" ht="15" customHeight="1" thickBot="1" x14ac:dyDescent="0.25">
      <c r="B71" s="904" t="s">
        <v>96</v>
      </c>
      <c r="C71" s="872">
        <f>SUM(C67:C70)</f>
        <v>14</v>
      </c>
      <c r="D71" s="911">
        <f>SUM(D67:D70)</f>
        <v>20</v>
      </c>
      <c r="E71" s="619">
        <f t="shared" ref="E71" si="33">SUM(E67:E70)</f>
        <v>34</v>
      </c>
      <c r="F71" s="872">
        <f t="shared" ref="F71" si="34">SUM(F67:F70)</f>
        <v>1</v>
      </c>
      <c r="G71" s="911">
        <f t="shared" ref="G71" si="35">SUM(G67:G70)</f>
        <v>6</v>
      </c>
      <c r="H71" s="623">
        <f t="shared" ref="H71" si="36">SUM(H67:H70)</f>
        <v>7</v>
      </c>
      <c r="I71" s="872">
        <f t="shared" ref="I71" si="37">SUM(I67:I70)</f>
        <v>11</v>
      </c>
      <c r="J71" s="911">
        <f t="shared" ref="J71" si="38">SUM(J67:J70)</f>
        <v>9</v>
      </c>
      <c r="K71" s="888">
        <f t="shared" ref="K71" si="39">SUM(K67:K70)</f>
        <v>20</v>
      </c>
      <c r="L71" s="872">
        <f t="shared" ref="L71" si="40">SUM(L67:L70)</f>
        <v>20</v>
      </c>
      <c r="M71" s="911">
        <f t="shared" ref="M71" si="41">SUM(M67:M70)</f>
        <v>7</v>
      </c>
      <c r="N71" s="914">
        <f t="shared" ref="N71" si="42">SUM(N67:N70)</f>
        <v>27</v>
      </c>
      <c r="O71" s="872">
        <f t="shared" ref="O71" si="43">SUM(O67:O70)</f>
        <v>46</v>
      </c>
      <c r="P71" s="911">
        <f t="shared" ref="P71" si="44">SUM(P67:P70)</f>
        <v>42</v>
      </c>
      <c r="Q71" s="884">
        <f t="shared" ref="Q71" si="45">SUM(Q67:Q70)</f>
        <v>88</v>
      </c>
      <c r="R71" s="917">
        <f t="shared" ref="R71" si="46">SUM(R67:R70)</f>
        <v>0</v>
      </c>
    </row>
    <row r="72" spans="2:27" ht="15" customHeight="1" x14ac:dyDescent="0.2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24"/>
      <c r="Q72" s="24"/>
    </row>
    <row r="73" spans="2:27" ht="15" customHeight="1" x14ac:dyDescent="0.2">
      <c r="C73" s="506">
        <f>C50+1</f>
        <v>4</v>
      </c>
      <c r="D73" s="522" t="s">
        <v>87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24"/>
      <c r="Q73" s="24"/>
    </row>
    <row r="74" spans="2:27" ht="15" customHeight="1" thickBot="1" x14ac:dyDescent="0.2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24"/>
      <c r="Q74" s="24"/>
    </row>
    <row r="75" spans="2:27" ht="30" customHeight="1" thickBot="1" x14ac:dyDescent="0.25">
      <c r="B75" s="81" t="s">
        <v>76</v>
      </c>
      <c r="C75" s="1113" t="s">
        <v>73</v>
      </c>
      <c r="D75" s="1114"/>
      <c r="E75" s="1115"/>
      <c r="F75" s="1099" t="s">
        <v>75</v>
      </c>
      <c r="G75" s="1100"/>
      <c r="H75" s="1101"/>
      <c r="I75" s="1108" t="s">
        <v>41</v>
      </c>
      <c r="J75" s="1109"/>
      <c r="K75" s="1110"/>
      <c r="L75" s="1105" t="s">
        <v>68</v>
      </c>
      <c r="M75" s="1106"/>
      <c r="N75" s="1179"/>
      <c r="O75" s="1138" t="s">
        <v>76</v>
      </c>
      <c r="P75" s="1139"/>
      <c r="Q75" s="1140"/>
      <c r="R75" s="598" t="s">
        <v>91</v>
      </c>
      <c r="S75" s="24"/>
      <c r="T75" s="1138" t="s">
        <v>104</v>
      </c>
      <c r="U75" s="1139"/>
      <c r="V75" s="1139"/>
      <c r="W75" s="1139"/>
      <c r="X75" s="1139"/>
      <c r="Y75" s="1139"/>
      <c r="Z75" s="1140"/>
      <c r="AA75" s="482"/>
    </row>
    <row r="76" spans="2:27" ht="30" customHeight="1" thickBot="1" x14ac:dyDescent="0.25">
      <c r="B76" s="694" t="str">
        <f>CONCATENATE("F/Y  ",P$2-3,"  ",Q$2,"  ",R$2-3)</f>
        <v>F/Y  2012  ~  2013</v>
      </c>
      <c r="C76" s="184" t="s">
        <v>6</v>
      </c>
      <c r="D76" s="185" t="s">
        <v>4</v>
      </c>
      <c r="E76" s="67" t="s">
        <v>28</v>
      </c>
      <c r="F76" s="184" t="s">
        <v>6</v>
      </c>
      <c r="G76" s="185" t="s">
        <v>4</v>
      </c>
      <c r="H76" s="67" t="s">
        <v>28</v>
      </c>
      <c r="I76" s="184" t="s">
        <v>6</v>
      </c>
      <c r="J76" s="185" t="s">
        <v>4</v>
      </c>
      <c r="K76" s="67" t="s">
        <v>28</v>
      </c>
      <c r="L76" s="184" t="s">
        <v>6</v>
      </c>
      <c r="M76" s="185" t="s">
        <v>4</v>
      </c>
      <c r="N76" s="67" t="s">
        <v>28</v>
      </c>
      <c r="O76" s="186" t="s">
        <v>6</v>
      </c>
      <c r="P76" s="187" t="s">
        <v>4</v>
      </c>
      <c r="Q76" s="80" t="s">
        <v>28</v>
      </c>
      <c r="R76" s="694" t="s">
        <v>28</v>
      </c>
      <c r="S76" s="24"/>
      <c r="T76" s="1163" t="str">
        <f>B76</f>
        <v>F/Y  2012  ~  2013</v>
      </c>
      <c r="U76" s="1164"/>
      <c r="V76" s="1165"/>
      <c r="W76" s="188" t="s">
        <v>6</v>
      </c>
      <c r="X76" s="185" t="s">
        <v>4</v>
      </c>
      <c r="Y76" s="1186" t="s">
        <v>28</v>
      </c>
      <c r="Z76" s="1187"/>
      <c r="AA76" s="482"/>
    </row>
    <row r="77" spans="2:27" ht="15" customHeight="1" x14ac:dyDescent="0.2">
      <c r="B77" s="537">
        <f>DATE($U$2,4,30)</f>
        <v>121</v>
      </c>
      <c r="C77" s="501">
        <f>'Statistics 2012-13'!C22</f>
        <v>0</v>
      </c>
      <c r="D77" s="855">
        <f>'Statistics 2012-13'!D22</f>
        <v>1</v>
      </c>
      <c r="E77" s="858">
        <f>'Statistics 2012-13'!E22</f>
        <v>1</v>
      </c>
      <c r="F77" s="507">
        <f>'Statistics 2012-13'!F22</f>
        <v>1</v>
      </c>
      <c r="G77" s="855">
        <f>'Statistics 2012-13'!G22</f>
        <v>0</v>
      </c>
      <c r="H77" s="858">
        <f>'Statistics 2012-13'!H22</f>
        <v>1</v>
      </c>
      <c r="I77" s="507">
        <f>'Statistics 2012-13'!I22</f>
        <v>0</v>
      </c>
      <c r="J77" s="855">
        <f>'Statistics 2012-13'!J22</f>
        <v>0</v>
      </c>
      <c r="K77" s="858">
        <f>'Statistics 2012-13'!K22</f>
        <v>0</v>
      </c>
      <c r="L77" s="507">
        <f>'Statistics 2012-13'!L22</f>
        <v>0</v>
      </c>
      <c r="M77" s="855">
        <f>'Statistics 2012-13'!M22</f>
        <v>3</v>
      </c>
      <c r="N77" s="858">
        <f>'Statistics 2012-13'!N22</f>
        <v>3</v>
      </c>
      <c r="O77" s="507">
        <f>'Statistics 2012-13'!O22</f>
        <v>1</v>
      </c>
      <c r="P77" s="855">
        <f>'Statistics 2012-13'!P22</f>
        <v>4</v>
      </c>
      <c r="Q77" s="858">
        <f>'Statistics 2012-13'!Q22</f>
        <v>5</v>
      </c>
      <c r="R77" s="865"/>
      <c r="T77" s="1156" t="s">
        <v>73</v>
      </c>
      <c r="U77" s="1157"/>
      <c r="V77" s="1158"/>
      <c r="W77" s="189">
        <f>C94</f>
        <v>8</v>
      </c>
      <c r="X77" s="190">
        <f>D94</f>
        <v>17</v>
      </c>
      <c r="Y77" s="921">
        <f>SUM(W77:X77)</f>
        <v>25</v>
      </c>
      <c r="Z77" s="1192">
        <f>SUM(W77:X78)</f>
        <v>32</v>
      </c>
    </row>
    <row r="78" spans="2:27" ht="15" customHeight="1" x14ac:dyDescent="0.2">
      <c r="B78" s="538">
        <f>B77+31</f>
        <v>152</v>
      </c>
      <c r="C78" s="502">
        <f>'Statistics 2012-13'!C23</f>
        <v>0</v>
      </c>
      <c r="D78" s="856">
        <f>'Statistics 2012-13'!D23</f>
        <v>4</v>
      </c>
      <c r="E78" s="859">
        <f>'Statistics 2012-13'!E23</f>
        <v>4</v>
      </c>
      <c r="F78" s="508">
        <f>'Statistics 2012-13'!F23</f>
        <v>1</v>
      </c>
      <c r="G78" s="856">
        <f>'Statistics 2012-13'!G23</f>
        <v>1</v>
      </c>
      <c r="H78" s="859">
        <f>'Statistics 2012-13'!H23</f>
        <v>2</v>
      </c>
      <c r="I78" s="508">
        <f>'Statistics 2012-13'!I23</f>
        <v>0</v>
      </c>
      <c r="J78" s="856">
        <f>'Statistics 2012-13'!J23</f>
        <v>1</v>
      </c>
      <c r="K78" s="859">
        <f>'Statistics 2012-13'!K23</f>
        <v>1</v>
      </c>
      <c r="L78" s="508">
        <f>'Statistics 2012-13'!L23</f>
        <v>0</v>
      </c>
      <c r="M78" s="856">
        <f>'Statistics 2012-13'!M23</f>
        <v>6</v>
      </c>
      <c r="N78" s="859">
        <f>'Statistics 2012-13'!N23</f>
        <v>6</v>
      </c>
      <c r="O78" s="508">
        <f>'Statistics 2012-13'!O23</f>
        <v>1</v>
      </c>
      <c r="P78" s="856">
        <f>'Statistics 2012-13'!P23</f>
        <v>12</v>
      </c>
      <c r="Q78" s="859">
        <f>'Statistics 2012-13'!Q23</f>
        <v>13</v>
      </c>
      <c r="R78" s="599"/>
      <c r="T78" s="1133" t="s">
        <v>75</v>
      </c>
      <c r="U78" s="1134"/>
      <c r="V78" s="1135"/>
      <c r="W78" s="919">
        <f>F94</f>
        <v>5</v>
      </c>
      <c r="X78" s="920">
        <f>G94</f>
        <v>2</v>
      </c>
      <c r="Y78" s="922">
        <f>SUM(W78:X78)</f>
        <v>7</v>
      </c>
      <c r="Z78" s="1193"/>
    </row>
    <row r="79" spans="2:27" ht="15" customHeight="1" x14ac:dyDescent="0.2">
      <c r="B79" s="539">
        <f>B78+30</f>
        <v>182</v>
      </c>
      <c r="C79" s="502">
        <f>'Statistics 2012-13'!C24</f>
        <v>2</v>
      </c>
      <c r="D79" s="856">
        <f>'Statistics 2012-13'!D24</f>
        <v>6</v>
      </c>
      <c r="E79" s="859">
        <f>'Statistics 2012-13'!E24</f>
        <v>8</v>
      </c>
      <c r="F79" s="508">
        <f>'Statistics 2012-13'!F24</f>
        <v>1</v>
      </c>
      <c r="G79" s="856">
        <f>'Statistics 2012-13'!G24</f>
        <v>1</v>
      </c>
      <c r="H79" s="859">
        <f>'Statistics 2012-13'!H24</f>
        <v>2</v>
      </c>
      <c r="I79" s="508">
        <f>'Statistics 2012-13'!I24</f>
        <v>1</v>
      </c>
      <c r="J79" s="856">
        <f>'Statistics 2012-13'!J24</f>
        <v>3</v>
      </c>
      <c r="K79" s="859">
        <f>'Statistics 2012-13'!K24</f>
        <v>4</v>
      </c>
      <c r="L79" s="508">
        <f>'Statistics 2012-13'!L24</f>
        <v>0</v>
      </c>
      <c r="M79" s="856">
        <f>'Statistics 2012-13'!M24</f>
        <v>7</v>
      </c>
      <c r="N79" s="859">
        <f>'Statistics 2012-13'!N24</f>
        <v>7</v>
      </c>
      <c r="O79" s="508">
        <f>'Statistics 2012-13'!O24</f>
        <v>4</v>
      </c>
      <c r="P79" s="856">
        <f>'Statistics 2012-13'!P24</f>
        <v>17</v>
      </c>
      <c r="Q79" s="859">
        <f>'Statistics 2012-13'!Q24</f>
        <v>21</v>
      </c>
      <c r="R79" s="599"/>
      <c r="T79" s="1120" t="s">
        <v>41</v>
      </c>
      <c r="U79" s="1121"/>
      <c r="V79" s="1122"/>
      <c r="W79" s="191">
        <f>I94</f>
        <v>10</v>
      </c>
      <c r="X79" s="192">
        <f>J94</f>
        <v>5</v>
      </c>
      <c r="Y79" s="923">
        <f t="shared" ref="Y79:Y80" si="47">SUM(W79:X79)</f>
        <v>15</v>
      </c>
      <c r="Z79" s="1190">
        <f>SUM(W79:X80)</f>
        <v>37</v>
      </c>
    </row>
    <row r="80" spans="2:27" ht="15" customHeight="1" thickBot="1" x14ac:dyDescent="0.25">
      <c r="B80" s="538">
        <f t="shared" ref="B80:B88" si="48">B79+31</f>
        <v>213</v>
      </c>
      <c r="C80" s="504">
        <f>'Statistics 2012-13'!C25</f>
        <v>5</v>
      </c>
      <c r="D80" s="861">
        <f>'Statistics 2012-13'!D25</f>
        <v>7</v>
      </c>
      <c r="E80" s="862">
        <f>'Statistics 2012-13'!E25</f>
        <v>12</v>
      </c>
      <c r="F80" s="510">
        <f>'Statistics 2012-13'!F25</f>
        <v>2</v>
      </c>
      <c r="G80" s="861">
        <f>'Statistics 2012-13'!G25</f>
        <v>2</v>
      </c>
      <c r="H80" s="862">
        <f>'Statistics 2012-13'!H25</f>
        <v>4</v>
      </c>
      <c r="I80" s="510">
        <f>'Statistics 2012-13'!I25</f>
        <v>2</v>
      </c>
      <c r="J80" s="861">
        <f>'Statistics 2012-13'!J25</f>
        <v>3</v>
      </c>
      <c r="K80" s="862">
        <f>'Statistics 2012-13'!K25</f>
        <v>5</v>
      </c>
      <c r="L80" s="510">
        <f>'Statistics 2012-13'!L25</f>
        <v>2</v>
      </c>
      <c r="M80" s="861">
        <f>'Statistics 2012-13'!M25</f>
        <v>8</v>
      </c>
      <c r="N80" s="862">
        <f>'Statistics 2012-13'!N25</f>
        <v>10</v>
      </c>
      <c r="O80" s="510">
        <f>'Statistics 2012-13'!O25</f>
        <v>11</v>
      </c>
      <c r="P80" s="861">
        <f>'Statistics 2012-13'!P25</f>
        <v>20</v>
      </c>
      <c r="Q80" s="862">
        <f>'Statistics 2012-13'!Q25</f>
        <v>31</v>
      </c>
      <c r="R80" s="600"/>
      <c r="T80" s="1123" t="s">
        <v>68</v>
      </c>
      <c r="U80" s="1124"/>
      <c r="V80" s="1125"/>
      <c r="W80" s="193">
        <f>L94</f>
        <v>5</v>
      </c>
      <c r="X80" s="194">
        <f>M94</f>
        <v>17</v>
      </c>
      <c r="Y80" s="924">
        <f t="shared" si="47"/>
        <v>22</v>
      </c>
      <c r="Z80" s="1191"/>
    </row>
    <row r="81" spans="2:26" ht="15" customHeight="1" thickBot="1" x14ac:dyDescent="0.25">
      <c r="B81" s="538">
        <f t="shared" si="48"/>
        <v>244</v>
      </c>
      <c r="C81" s="502">
        <f>'Statistics 2012-13'!C26</f>
        <v>5</v>
      </c>
      <c r="D81" s="856">
        <f>'Statistics 2012-13'!D26</f>
        <v>8</v>
      </c>
      <c r="E81" s="859">
        <f>'Statistics 2012-13'!E26</f>
        <v>13</v>
      </c>
      <c r="F81" s="508">
        <f>'Statistics 2012-13'!F26</f>
        <v>2</v>
      </c>
      <c r="G81" s="856">
        <f>'Statistics 2012-13'!G26</f>
        <v>2</v>
      </c>
      <c r="H81" s="859">
        <f>'Statistics 2012-13'!H26</f>
        <v>4</v>
      </c>
      <c r="I81" s="508">
        <f>'Statistics 2012-13'!I26</f>
        <v>2</v>
      </c>
      <c r="J81" s="856">
        <f>'Statistics 2012-13'!J26</f>
        <v>4</v>
      </c>
      <c r="K81" s="859">
        <f>'Statistics 2012-13'!K26</f>
        <v>6</v>
      </c>
      <c r="L81" s="508">
        <f>'Statistics 2012-13'!L26</f>
        <v>4</v>
      </c>
      <c r="M81" s="856">
        <f>'Statistics 2012-13'!M26</f>
        <v>11</v>
      </c>
      <c r="N81" s="859">
        <f>'Statistics 2012-13'!N26</f>
        <v>15</v>
      </c>
      <c r="O81" s="508">
        <f>'Statistics 2012-13'!O26</f>
        <v>13</v>
      </c>
      <c r="P81" s="856">
        <f>'Statistics 2012-13'!P26</f>
        <v>25</v>
      </c>
      <c r="Q81" s="859">
        <f>'Statistics 2012-13'!Q26</f>
        <v>38</v>
      </c>
      <c r="R81" s="599"/>
      <c r="T81" s="1150" t="s">
        <v>78</v>
      </c>
      <c r="U81" s="1151"/>
      <c r="V81" s="1152"/>
      <c r="W81" s="107">
        <f>SUM(W77:W80)</f>
        <v>28</v>
      </c>
      <c r="X81" s="103">
        <f>SUM(X77:X80)</f>
        <v>41</v>
      </c>
      <c r="Y81" s="1182">
        <f>SUM(Y77:Y80)</f>
        <v>69</v>
      </c>
      <c r="Z81" s="1183"/>
    </row>
    <row r="82" spans="2:26" ht="15" customHeight="1" x14ac:dyDescent="0.2">
      <c r="B82" s="538">
        <f>B81+30</f>
        <v>274</v>
      </c>
      <c r="C82" s="503">
        <f>'Statistics 2012-13'!C27</f>
        <v>5</v>
      </c>
      <c r="D82" s="863">
        <f>'Statistics 2012-13'!D27</f>
        <v>10</v>
      </c>
      <c r="E82" s="864">
        <f>'Statistics 2012-13'!E27</f>
        <v>15</v>
      </c>
      <c r="F82" s="509">
        <f>'Statistics 2012-13'!F27</f>
        <v>4</v>
      </c>
      <c r="G82" s="863">
        <f>'Statistics 2012-13'!G27</f>
        <v>2</v>
      </c>
      <c r="H82" s="864">
        <f>'Statistics 2012-13'!H27</f>
        <v>6</v>
      </c>
      <c r="I82" s="509">
        <f>'Statistics 2012-13'!I27</f>
        <v>8</v>
      </c>
      <c r="J82" s="863">
        <f>'Statistics 2012-13'!J27</f>
        <v>4</v>
      </c>
      <c r="K82" s="864">
        <f>'Statistics 2012-13'!K27</f>
        <v>12</v>
      </c>
      <c r="L82" s="509">
        <f>'Statistics 2012-13'!L27</f>
        <v>4</v>
      </c>
      <c r="M82" s="863">
        <f>'Statistics 2012-13'!M27</f>
        <v>11</v>
      </c>
      <c r="N82" s="864">
        <f>'Statistics 2012-13'!N27</f>
        <v>15</v>
      </c>
      <c r="O82" s="509">
        <f>'Statistics 2012-13'!O27</f>
        <v>21</v>
      </c>
      <c r="P82" s="863">
        <f>'Statistics 2012-13'!P27</f>
        <v>27</v>
      </c>
      <c r="Q82" s="864">
        <f>'Statistics 2012-13'!Q27</f>
        <v>48</v>
      </c>
      <c r="R82" s="601"/>
    </row>
    <row r="83" spans="2:26" ht="15" customHeight="1" x14ac:dyDescent="0.2">
      <c r="B83" s="540">
        <f t="shared" si="48"/>
        <v>305</v>
      </c>
      <c r="C83" s="504">
        <f>'Statistics 2012-13'!C28</f>
        <v>6</v>
      </c>
      <c r="D83" s="861">
        <f>'Statistics 2012-13'!D28</f>
        <v>11</v>
      </c>
      <c r="E83" s="862">
        <f>'Statistics 2012-13'!E28</f>
        <v>17</v>
      </c>
      <c r="F83" s="510">
        <f>'Statistics 2012-13'!F28</f>
        <v>5</v>
      </c>
      <c r="G83" s="861">
        <f>'Statistics 2012-13'!G28</f>
        <v>2</v>
      </c>
      <c r="H83" s="862">
        <f>'Statistics 2012-13'!H28</f>
        <v>7</v>
      </c>
      <c r="I83" s="510">
        <f>'Statistics 2012-13'!I28</f>
        <v>9</v>
      </c>
      <c r="J83" s="861">
        <f>'Statistics 2012-13'!J28</f>
        <v>4</v>
      </c>
      <c r="K83" s="862">
        <f>'Statistics 2012-13'!K28</f>
        <v>13</v>
      </c>
      <c r="L83" s="510">
        <f>'Statistics 2012-13'!L28</f>
        <v>5</v>
      </c>
      <c r="M83" s="861">
        <f>'Statistics 2012-13'!M28</f>
        <v>13</v>
      </c>
      <c r="N83" s="862">
        <f>'Statistics 2012-13'!N28</f>
        <v>18</v>
      </c>
      <c r="O83" s="510">
        <f>'Statistics 2012-13'!O28</f>
        <v>25</v>
      </c>
      <c r="P83" s="861">
        <f>'Statistics 2012-13'!P28</f>
        <v>30</v>
      </c>
      <c r="Q83" s="862">
        <f>'Statistics 2012-13'!Q28</f>
        <v>55</v>
      </c>
      <c r="R83" s="600"/>
    </row>
    <row r="84" spans="2:26" ht="15" customHeight="1" x14ac:dyDescent="0.2">
      <c r="B84" s="538">
        <f>B83+30</f>
        <v>335</v>
      </c>
      <c r="C84" s="502">
        <f>'Statistics 2012-13'!C29</f>
        <v>6</v>
      </c>
      <c r="D84" s="856">
        <f>'Statistics 2012-13'!D29</f>
        <v>12</v>
      </c>
      <c r="E84" s="859">
        <f>'Statistics 2012-13'!E29</f>
        <v>18</v>
      </c>
      <c r="F84" s="508">
        <f>'Statistics 2012-13'!F29</f>
        <v>5</v>
      </c>
      <c r="G84" s="856">
        <f>'Statistics 2012-13'!G29</f>
        <v>2</v>
      </c>
      <c r="H84" s="859">
        <f>'Statistics 2012-13'!H29</f>
        <v>7</v>
      </c>
      <c r="I84" s="508">
        <f>'Statistics 2012-13'!I29</f>
        <v>10</v>
      </c>
      <c r="J84" s="856">
        <f>'Statistics 2012-13'!J29</f>
        <v>4</v>
      </c>
      <c r="K84" s="859">
        <f>'Statistics 2012-13'!K29</f>
        <v>14</v>
      </c>
      <c r="L84" s="508">
        <f>'Statistics 2012-13'!L29</f>
        <v>5</v>
      </c>
      <c r="M84" s="856">
        <f>'Statistics 2012-13'!M29</f>
        <v>13</v>
      </c>
      <c r="N84" s="859">
        <f>'Statistics 2012-13'!N29</f>
        <v>18</v>
      </c>
      <c r="O84" s="508">
        <f>'Statistics 2012-13'!O29</f>
        <v>26</v>
      </c>
      <c r="P84" s="856">
        <f>'Statistics 2012-13'!P29</f>
        <v>31</v>
      </c>
      <c r="Q84" s="859">
        <f>'Statistics 2012-13'!Q29</f>
        <v>57</v>
      </c>
      <c r="R84" s="599"/>
    </row>
    <row r="85" spans="2:26" ht="15" customHeight="1" x14ac:dyDescent="0.2">
      <c r="B85" s="539">
        <f t="shared" si="48"/>
        <v>366</v>
      </c>
      <c r="C85" s="503">
        <f>'Statistics 2012-13'!C30</f>
        <v>8</v>
      </c>
      <c r="D85" s="863">
        <f>'Statistics 2012-13'!D30</f>
        <v>14</v>
      </c>
      <c r="E85" s="864">
        <f>'Statistics 2012-13'!E30</f>
        <v>22</v>
      </c>
      <c r="F85" s="509">
        <f>'Statistics 2012-13'!F30</f>
        <v>5</v>
      </c>
      <c r="G85" s="863">
        <f>'Statistics 2012-13'!G30</f>
        <v>2</v>
      </c>
      <c r="H85" s="864">
        <f>'Statistics 2012-13'!H30</f>
        <v>7</v>
      </c>
      <c r="I85" s="509">
        <f>'Statistics 2012-13'!I30</f>
        <v>10</v>
      </c>
      <c r="J85" s="863">
        <f>'Statistics 2012-13'!J30</f>
        <v>4</v>
      </c>
      <c r="K85" s="864">
        <f>'Statistics 2012-13'!K30</f>
        <v>14</v>
      </c>
      <c r="L85" s="509">
        <f>'Statistics 2012-13'!L30</f>
        <v>5</v>
      </c>
      <c r="M85" s="863">
        <f>'Statistics 2012-13'!M30</f>
        <v>13</v>
      </c>
      <c r="N85" s="864">
        <f>'Statistics 2012-13'!N30</f>
        <v>18</v>
      </c>
      <c r="O85" s="509">
        <f>'Statistics 2012-13'!O30</f>
        <v>28</v>
      </c>
      <c r="P85" s="863">
        <f>'Statistics 2012-13'!P30</f>
        <v>33</v>
      </c>
      <c r="Q85" s="864">
        <f>'Statistics 2012-13'!Q30</f>
        <v>61</v>
      </c>
      <c r="R85" s="601"/>
    </row>
    <row r="86" spans="2:26" ht="15" customHeight="1" x14ac:dyDescent="0.2">
      <c r="B86" s="538">
        <f t="shared" si="48"/>
        <v>397</v>
      </c>
      <c r="C86" s="502">
        <f>'Statistics 2012-13'!C31</f>
        <v>8</v>
      </c>
      <c r="D86" s="856">
        <f>'Statistics 2012-13'!D31</f>
        <v>15</v>
      </c>
      <c r="E86" s="859">
        <f>'Statistics 2012-13'!E31</f>
        <v>23</v>
      </c>
      <c r="F86" s="508">
        <f>'Statistics 2012-13'!F31</f>
        <v>5</v>
      </c>
      <c r="G86" s="856">
        <f>'Statistics 2012-13'!G31</f>
        <v>2</v>
      </c>
      <c r="H86" s="859">
        <f>'Statistics 2012-13'!H31</f>
        <v>7</v>
      </c>
      <c r="I86" s="508">
        <f>'Statistics 2012-13'!I31</f>
        <v>10</v>
      </c>
      <c r="J86" s="856">
        <f>'Statistics 2012-13'!J31</f>
        <v>4</v>
      </c>
      <c r="K86" s="859">
        <f>'Statistics 2012-13'!K31</f>
        <v>14</v>
      </c>
      <c r="L86" s="508">
        <f>'Statistics 2012-13'!L31</f>
        <v>5</v>
      </c>
      <c r="M86" s="856">
        <f>'Statistics 2012-13'!M31</f>
        <v>13</v>
      </c>
      <c r="N86" s="859">
        <f>'Statistics 2012-13'!N31</f>
        <v>18</v>
      </c>
      <c r="O86" s="508">
        <f>'Statistics 2012-13'!O31</f>
        <v>28</v>
      </c>
      <c r="P86" s="856">
        <f>'Statistics 2012-13'!P31</f>
        <v>34</v>
      </c>
      <c r="Q86" s="859">
        <f>'Statistics 2012-13'!Q31</f>
        <v>62</v>
      </c>
      <c r="R86" s="599"/>
    </row>
    <row r="87" spans="2:26" ht="15" customHeight="1" x14ac:dyDescent="0.2">
      <c r="B87" s="538">
        <f>B86+28+IF(MOD(U69,4)=0,0,1)</f>
        <v>425</v>
      </c>
      <c r="C87" s="502">
        <f>'Statistics 2012-13'!C32</f>
        <v>8</v>
      </c>
      <c r="D87" s="856">
        <f>'Statistics 2012-13'!D32</f>
        <v>15</v>
      </c>
      <c r="E87" s="859">
        <f>'Statistics 2012-13'!E32</f>
        <v>23</v>
      </c>
      <c r="F87" s="508">
        <f>'Statistics 2012-13'!F32</f>
        <v>5</v>
      </c>
      <c r="G87" s="856">
        <f>'Statistics 2012-13'!G32</f>
        <v>2</v>
      </c>
      <c r="H87" s="859">
        <f>'Statistics 2012-13'!H32</f>
        <v>7</v>
      </c>
      <c r="I87" s="508">
        <f>'Statistics 2012-13'!I32</f>
        <v>10</v>
      </c>
      <c r="J87" s="856">
        <f>'Statistics 2012-13'!J32</f>
        <v>4</v>
      </c>
      <c r="K87" s="859">
        <f>'Statistics 2012-13'!K32</f>
        <v>14</v>
      </c>
      <c r="L87" s="508">
        <f>'Statistics 2012-13'!L32</f>
        <v>5</v>
      </c>
      <c r="M87" s="856">
        <f>'Statistics 2012-13'!M32</f>
        <v>15</v>
      </c>
      <c r="N87" s="859">
        <f>'Statistics 2012-13'!N32</f>
        <v>20</v>
      </c>
      <c r="O87" s="508">
        <f>'Statistics 2012-13'!O32</f>
        <v>28</v>
      </c>
      <c r="P87" s="856">
        <f>'Statistics 2012-13'!P32</f>
        <v>36</v>
      </c>
      <c r="Q87" s="859">
        <f>'Statistics 2012-13'!Q32</f>
        <v>64</v>
      </c>
      <c r="R87" s="599"/>
    </row>
    <row r="88" spans="2:26" ht="15" customHeight="1" thickBot="1" x14ac:dyDescent="0.25">
      <c r="B88" s="541">
        <f t="shared" si="48"/>
        <v>456</v>
      </c>
      <c r="C88" s="505">
        <f>'Statistics 2012-13'!C33</f>
        <v>8</v>
      </c>
      <c r="D88" s="857">
        <f>'Statistics 2012-13'!D33</f>
        <v>17</v>
      </c>
      <c r="E88" s="860">
        <f>'Statistics 2012-13'!E33</f>
        <v>25</v>
      </c>
      <c r="F88" s="511">
        <f>'Statistics 2012-13'!F33</f>
        <v>5</v>
      </c>
      <c r="G88" s="857">
        <f>'Statistics 2012-13'!G33</f>
        <v>2</v>
      </c>
      <c r="H88" s="860">
        <f>'Statistics 2012-13'!H33</f>
        <v>7</v>
      </c>
      <c r="I88" s="511">
        <f>'Statistics 2012-13'!I33</f>
        <v>10</v>
      </c>
      <c r="J88" s="857">
        <f>'Statistics 2012-13'!J33</f>
        <v>5</v>
      </c>
      <c r="K88" s="860">
        <f>'Statistics 2012-13'!K33</f>
        <v>15</v>
      </c>
      <c r="L88" s="511">
        <f>'Statistics 2012-13'!L33</f>
        <v>5</v>
      </c>
      <c r="M88" s="857">
        <f>'Statistics 2012-13'!M33</f>
        <v>17</v>
      </c>
      <c r="N88" s="860">
        <f>'Statistics 2012-13'!N33</f>
        <v>22</v>
      </c>
      <c r="O88" s="511">
        <f>'Statistics 2012-13'!O33</f>
        <v>28</v>
      </c>
      <c r="P88" s="857">
        <f>'Statistics 2012-13'!P33</f>
        <v>41</v>
      </c>
      <c r="Q88" s="860">
        <f>'Statistics 2012-13'!Q33</f>
        <v>69</v>
      </c>
      <c r="R88" s="866"/>
    </row>
    <row r="89" spans="2:26" ht="15" customHeight="1" thickBot="1" x14ac:dyDescent="0.25">
      <c r="B89" s="38"/>
      <c r="C89" s="506"/>
      <c r="D89" s="522"/>
      <c r="E89" s="534"/>
      <c r="F89" s="506"/>
      <c r="G89" s="522"/>
      <c r="H89" s="534"/>
      <c r="I89" s="506"/>
      <c r="J89" s="522"/>
      <c r="K89" s="534"/>
      <c r="L89" s="506"/>
      <c r="M89" s="522"/>
      <c r="N89" s="534"/>
      <c r="O89" s="506"/>
      <c r="P89" s="522"/>
      <c r="Q89" s="534"/>
    </row>
    <row r="90" spans="2:26" ht="15" customHeight="1" x14ac:dyDescent="0.2">
      <c r="B90" s="608" t="s">
        <v>97</v>
      </c>
      <c r="C90" s="869">
        <f>C79</f>
        <v>2</v>
      </c>
      <c r="D90" s="909">
        <f>D79</f>
        <v>6</v>
      </c>
      <c r="E90" s="616">
        <f t="shared" ref="E90:Q90" si="49">E79</f>
        <v>8</v>
      </c>
      <c r="F90" s="869">
        <f t="shared" si="49"/>
        <v>1</v>
      </c>
      <c r="G90" s="909">
        <f t="shared" si="49"/>
        <v>1</v>
      </c>
      <c r="H90" s="620">
        <f t="shared" si="49"/>
        <v>2</v>
      </c>
      <c r="I90" s="869">
        <f t="shared" si="49"/>
        <v>1</v>
      </c>
      <c r="J90" s="909">
        <f t="shared" si="49"/>
        <v>3</v>
      </c>
      <c r="K90" s="885">
        <f t="shared" si="49"/>
        <v>4</v>
      </c>
      <c r="L90" s="869">
        <f t="shared" si="49"/>
        <v>0</v>
      </c>
      <c r="M90" s="909">
        <f t="shared" si="49"/>
        <v>7</v>
      </c>
      <c r="N90" s="912">
        <f t="shared" si="49"/>
        <v>7</v>
      </c>
      <c r="O90" s="869">
        <f t="shared" si="49"/>
        <v>4</v>
      </c>
      <c r="P90" s="909">
        <f t="shared" si="49"/>
        <v>17</v>
      </c>
      <c r="Q90" s="881">
        <f t="shared" si="49"/>
        <v>21</v>
      </c>
      <c r="R90" s="915">
        <f>SUM(R77:R79)</f>
        <v>0</v>
      </c>
    </row>
    <row r="91" spans="2:26" ht="15" customHeight="1" x14ac:dyDescent="0.2">
      <c r="B91" s="609" t="s">
        <v>98</v>
      </c>
      <c r="C91" s="870">
        <f>C82-C79</f>
        <v>3</v>
      </c>
      <c r="D91" s="910">
        <f>D82-D79</f>
        <v>4</v>
      </c>
      <c r="E91" s="617">
        <f t="shared" ref="E91:Q91" si="50">E82-E79</f>
        <v>7</v>
      </c>
      <c r="F91" s="870">
        <f t="shared" si="50"/>
        <v>3</v>
      </c>
      <c r="G91" s="910">
        <f t="shared" si="50"/>
        <v>1</v>
      </c>
      <c r="H91" s="621">
        <f t="shared" si="50"/>
        <v>4</v>
      </c>
      <c r="I91" s="870">
        <f t="shared" si="50"/>
        <v>7</v>
      </c>
      <c r="J91" s="910">
        <f t="shared" si="50"/>
        <v>1</v>
      </c>
      <c r="K91" s="886">
        <f t="shared" si="50"/>
        <v>8</v>
      </c>
      <c r="L91" s="870">
        <f t="shared" si="50"/>
        <v>4</v>
      </c>
      <c r="M91" s="910">
        <f t="shared" si="50"/>
        <v>4</v>
      </c>
      <c r="N91" s="913">
        <f t="shared" si="50"/>
        <v>8</v>
      </c>
      <c r="O91" s="870">
        <f t="shared" si="50"/>
        <v>17</v>
      </c>
      <c r="P91" s="910">
        <f t="shared" si="50"/>
        <v>10</v>
      </c>
      <c r="Q91" s="882">
        <f t="shared" si="50"/>
        <v>27</v>
      </c>
      <c r="R91" s="916">
        <f>SUM(R80:R82)</f>
        <v>0</v>
      </c>
    </row>
    <row r="92" spans="2:26" ht="15" customHeight="1" x14ac:dyDescent="0.2">
      <c r="B92" s="609" t="s">
        <v>99</v>
      </c>
      <c r="C92" s="870">
        <f>C85-C82</f>
        <v>3</v>
      </c>
      <c r="D92" s="910">
        <f>D85-D82</f>
        <v>4</v>
      </c>
      <c r="E92" s="617">
        <f t="shared" ref="E92:Q92" si="51">E85-E82</f>
        <v>7</v>
      </c>
      <c r="F92" s="870">
        <f t="shared" si="51"/>
        <v>1</v>
      </c>
      <c r="G92" s="910">
        <f t="shared" si="51"/>
        <v>0</v>
      </c>
      <c r="H92" s="621">
        <f t="shared" si="51"/>
        <v>1</v>
      </c>
      <c r="I92" s="870">
        <f t="shared" si="51"/>
        <v>2</v>
      </c>
      <c r="J92" s="910">
        <f t="shared" si="51"/>
        <v>0</v>
      </c>
      <c r="K92" s="886">
        <f t="shared" si="51"/>
        <v>2</v>
      </c>
      <c r="L92" s="870">
        <f t="shared" si="51"/>
        <v>1</v>
      </c>
      <c r="M92" s="910">
        <f t="shared" si="51"/>
        <v>2</v>
      </c>
      <c r="N92" s="913">
        <f t="shared" si="51"/>
        <v>3</v>
      </c>
      <c r="O92" s="870">
        <f t="shared" si="51"/>
        <v>7</v>
      </c>
      <c r="P92" s="910">
        <f t="shared" si="51"/>
        <v>6</v>
      </c>
      <c r="Q92" s="882">
        <f t="shared" si="51"/>
        <v>13</v>
      </c>
      <c r="R92" s="916">
        <f>SUM(R83:R85)</f>
        <v>0</v>
      </c>
    </row>
    <row r="93" spans="2:26" ht="15" customHeight="1" thickBot="1" x14ac:dyDescent="0.25">
      <c r="B93" s="610" t="s">
        <v>100</v>
      </c>
      <c r="C93" s="870">
        <f>C88-C85</f>
        <v>0</v>
      </c>
      <c r="D93" s="910">
        <f>D88-D85</f>
        <v>3</v>
      </c>
      <c r="E93" s="617">
        <f t="shared" ref="E93:Q93" si="52">E88-E85</f>
        <v>3</v>
      </c>
      <c r="F93" s="870">
        <f t="shared" si="52"/>
        <v>0</v>
      </c>
      <c r="G93" s="910">
        <f t="shared" si="52"/>
        <v>0</v>
      </c>
      <c r="H93" s="621">
        <f t="shared" si="52"/>
        <v>0</v>
      </c>
      <c r="I93" s="870">
        <f t="shared" si="52"/>
        <v>0</v>
      </c>
      <c r="J93" s="910">
        <f t="shared" si="52"/>
        <v>1</v>
      </c>
      <c r="K93" s="886">
        <f t="shared" si="52"/>
        <v>1</v>
      </c>
      <c r="L93" s="870">
        <f t="shared" si="52"/>
        <v>0</v>
      </c>
      <c r="M93" s="910">
        <f t="shared" si="52"/>
        <v>4</v>
      </c>
      <c r="N93" s="913">
        <f t="shared" si="52"/>
        <v>4</v>
      </c>
      <c r="O93" s="870">
        <f t="shared" si="52"/>
        <v>0</v>
      </c>
      <c r="P93" s="910">
        <f t="shared" si="52"/>
        <v>8</v>
      </c>
      <c r="Q93" s="882">
        <f t="shared" si="52"/>
        <v>8</v>
      </c>
      <c r="R93" s="916">
        <f>SUM(R86:R88)</f>
        <v>0</v>
      </c>
    </row>
    <row r="94" spans="2:26" ht="15" customHeight="1" thickBot="1" x14ac:dyDescent="0.25">
      <c r="B94" s="904" t="s">
        <v>96</v>
      </c>
      <c r="C94" s="872">
        <f>SUM(C90:C93)</f>
        <v>8</v>
      </c>
      <c r="D94" s="911">
        <f>SUM(D90:D93)</f>
        <v>17</v>
      </c>
      <c r="E94" s="619">
        <f t="shared" ref="E94" si="53">SUM(E90:E93)</f>
        <v>25</v>
      </c>
      <c r="F94" s="872">
        <f t="shared" ref="F94" si="54">SUM(F90:F93)</f>
        <v>5</v>
      </c>
      <c r="G94" s="911">
        <f t="shared" ref="G94" si="55">SUM(G90:G93)</f>
        <v>2</v>
      </c>
      <c r="H94" s="623">
        <f t="shared" ref="H94" si="56">SUM(H90:H93)</f>
        <v>7</v>
      </c>
      <c r="I94" s="872">
        <f t="shared" ref="I94" si="57">SUM(I90:I93)</f>
        <v>10</v>
      </c>
      <c r="J94" s="911">
        <f t="shared" ref="J94" si="58">SUM(J90:J93)</f>
        <v>5</v>
      </c>
      <c r="K94" s="888">
        <f t="shared" ref="K94" si="59">SUM(K90:K93)</f>
        <v>15</v>
      </c>
      <c r="L94" s="872">
        <f t="shared" ref="L94" si="60">SUM(L90:L93)</f>
        <v>5</v>
      </c>
      <c r="M94" s="911">
        <f t="shared" ref="M94" si="61">SUM(M90:M93)</f>
        <v>17</v>
      </c>
      <c r="N94" s="914">
        <f t="shared" ref="N94" si="62">SUM(N90:N93)</f>
        <v>22</v>
      </c>
      <c r="O94" s="872">
        <f t="shared" ref="O94" si="63">SUM(O90:O93)</f>
        <v>28</v>
      </c>
      <c r="P94" s="911">
        <f t="shared" ref="P94" si="64">SUM(P90:P93)</f>
        <v>41</v>
      </c>
      <c r="Q94" s="884">
        <f t="shared" ref="Q94" si="65">SUM(Q90:Q93)</f>
        <v>69</v>
      </c>
      <c r="R94" s="917">
        <f t="shared" ref="R94" si="66">SUM(R90:R93)</f>
        <v>0</v>
      </c>
    </row>
    <row r="95" spans="2:26" ht="15" customHeight="1" x14ac:dyDescent="0.2">
      <c r="B95" s="38"/>
      <c r="C95" s="506"/>
      <c r="D95" s="522"/>
      <c r="E95" s="534"/>
      <c r="F95" s="506"/>
      <c r="G95" s="522"/>
      <c r="H95" s="534"/>
      <c r="I95" s="506"/>
      <c r="J95" s="522"/>
      <c r="K95" s="534"/>
      <c r="L95" s="506"/>
      <c r="M95" s="522"/>
      <c r="N95" s="534"/>
      <c r="O95" s="506"/>
      <c r="P95" s="522"/>
      <c r="Q95" s="534"/>
    </row>
    <row r="96" spans="2:26" ht="15" customHeight="1" x14ac:dyDescent="0.2">
      <c r="C96" s="506">
        <f>C73+1</f>
        <v>5</v>
      </c>
      <c r="D96" s="522" t="s">
        <v>87</v>
      </c>
      <c r="E96" s="534"/>
      <c r="F96" s="506"/>
      <c r="G96" s="522"/>
      <c r="H96" s="534"/>
      <c r="I96" s="506"/>
      <c r="J96" s="522"/>
      <c r="K96" s="534"/>
      <c r="L96" s="506"/>
      <c r="M96" s="522"/>
      <c r="N96" s="534"/>
      <c r="O96" s="506"/>
      <c r="P96" s="522"/>
      <c r="Q96" s="534"/>
    </row>
    <row r="97" spans="2:27" ht="15" customHeight="1" thickBot="1" x14ac:dyDescent="0.25">
      <c r="B97" s="38"/>
      <c r="C97" s="506"/>
      <c r="D97" s="522"/>
      <c r="E97" s="534"/>
      <c r="F97" s="506"/>
      <c r="G97" s="522"/>
      <c r="H97" s="534"/>
      <c r="I97" s="506"/>
      <c r="J97" s="522"/>
      <c r="K97" s="534"/>
      <c r="L97" s="506"/>
      <c r="M97" s="522"/>
      <c r="N97" s="534"/>
      <c r="O97" s="506"/>
      <c r="P97" s="522"/>
      <c r="Q97" s="534"/>
    </row>
    <row r="98" spans="2:27" ht="30" customHeight="1" thickBot="1" x14ac:dyDescent="0.25">
      <c r="B98" s="81" t="s">
        <v>76</v>
      </c>
      <c r="C98" s="1113" t="s">
        <v>73</v>
      </c>
      <c r="D98" s="1114"/>
      <c r="E98" s="1115"/>
      <c r="F98" s="1099" t="s">
        <v>75</v>
      </c>
      <c r="G98" s="1100"/>
      <c r="H98" s="1101"/>
      <c r="I98" s="1108" t="s">
        <v>41</v>
      </c>
      <c r="J98" s="1109"/>
      <c r="K98" s="1110"/>
      <c r="L98" s="1105" t="s">
        <v>68</v>
      </c>
      <c r="M98" s="1106"/>
      <c r="N98" s="1179"/>
      <c r="O98" s="1138" t="s">
        <v>76</v>
      </c>
      <c r="P98" s="1139"/>
      <c r="Q98" s="1140"/>
      <c r="R98" s="598" t="s">
        <v>91</v>
      </c>
      <c r="S98" s="24"/>
      <c r="T98" s="1138" t="s">
        <v>104</v>
      </c>
      <c r="U98" s="1139"/>
      <c r="V98" s="1139"/>
      <c r="W98" s="1139"/>
      <c r="X98" s="1139"/>
      <c r="Y98" s="1139"/>
      <c r="Z98" s="1140"/>
      <c r="AA98" s="482"/>
    </row>
    <row r="99" spans="2:27" ht="30" customHeight="1" thickBot="1" x14ac:dyDescent="0.25">
      <c r="B99" s="694" t="str">
        <f>CONCATENATE("F/Y  ",P$2-4,"  ",Q$2,"  ",R$2-4)</f>
        <v>F/Y  2011  ~  2012</v>
      </c>
      <c r="C99" s="184" t="s">
        <v>6</v>
      </c>
      <c r="D99" s="185" t="s">
        <v>4</v>
      </c>
      <c r="E99" s="67" t="s">
        <v>28</v>
      </c>
      <c r="F99" s="184" t="s">
        <v>6</v>
      </c>
      <c r="G99" s="185" t="s">
        <v>4</v>
      </c>
      <c r="H99" s="67" t="s">
        <v>28</v>
      </c>
      <c r="I99" s="184" t="s">
        <v>6</v>
      </c>
      <c r="J99" s="185" t="s">
        <v>4</v>
      </c>
      <c r="K99" s="67" t="s">
        <v>28</v>
      </c>
      <c r="L99" s="184" t="s">
        <v>6</v>
      </c>
      <c r="M99" s="185" t="s">
        <v>4</v>
      </c>
      <c r="N99" s="67" t="s">
        <v>28</v>
      </c>
      <c r="O99" s="186" t="s">
        <v>6</v>
      </c>
      <c r="P99" s="187" t="s">
        <v>4</v>
      </c>
      <c r="Q99" s="80" t="s">
        <v>28</v>
      </c>
      <c r="R99" s="694" t="s">
        <v>28</v>
      </c>
      <c r="S99" s="24"/>
      <c r="T99" s="1163" t="str">
        <f>B99</f>
        <v>F/Y  2011  ~  2012</v>
      </c>
      <c r="U99" s="1164"/>
      <c r="V99" s="1165"/>
      <c r="W99" s="188" t="s">
        <v>6</v>
      </c>
      <c r="X99" s="185" t="s">
        <v>4</v>
      </c>
      <c r="Y99" s="1186" t="s">
        <v>28</v>
      </c>
      <c r="Z99" s="1187"/>
      <c r="AA99" s="482"/>
    </row>
    <row r="100" spans="2:27" ht="15" customHeight="1" x14ac:dyDescent="0.2">
      <c r="B100" s="537">
        <f>DATE($U$2,4,30)</f>
        <v>121</v>
      </c>
      <c r="C100" s="501">
        <f>'Statistics 2011-12'!C22</f>
        <v>0</v>
      </c>
      <c r="D100" s="855">
        <f>'Statistics 2011-12'!D22</f>
        <v>2</v>
      </c>
      <c r="E100" s="858">
        <f>'Statistics 2011-12'!E22</f>
        <v>2</v>
      </c>
      <c r="F100" s="507">
        <f>'Statistics 2011-12'!F22</f>
        <v>0</v>
      </c>
      <c r="G100" s="855">
        <f>'Statistics 2011-12'!G22</f>
        <v>1</v>
      </c>
      <c r="H100" s="858">
        <f>'Statistics 2011-12'!H22</f>
        <v>1</v>
      </c>
      <c r="I100" s="507">
        <f>'Statistics 2011-12'!I22</f>
        <v>0</v>
      </c>
      <c r="J100" s="855">
        <f>'Statistics 2011-12'!J22</f>
        <v>2</v>
      </c>
      <c r="K100" s="858">
        <f>'Statistics 2011-12'!K22</f>
        <v>2</v>
      </c>
      <c r="L100" s="507">
        <f>'Statistics 2011-12'!L22</f>
        <v>0</v>
      </c>
      <c r="M100" s="855">
        <f>'Statistics 2011-12'!M22</f>
        <v>0</v>
      </c>
      <c r="N100" s="858">
        <f>'Statistics 2011-12'!N22</f>
        <v>0</v>
      </c>
      <c r="O100" s="507">
        <f>'Statistics 2011-12'!O22</f>
        <v>0</v>
      </c>
      <c r="P100" s="855">
        <f>'Statistics 2011-12'!P22</f>
        <v>5</v>
      </c>
      <c r="Q100" s="858">
        <f>'Statistics 2011-12'!Q22</f>
        <v>5</v>
      </c>
      <c r="R100" s="865">
        <v>1</v>
      </c>
      <c r="T100" s="1156" t="s">
        <v>73</v>
      </c>
      <c r="U100" s="1157"/>
      <c r="V100" s="1158"/>
      <c r="W100" s="189">
        <f>C117</f>
        <v>5</v>
      </c>
      <c r="X100" s="190">
        <f>D117</f>
        <v>18</v>
      </c>
      <c r="Y100" s="921">
        <f>SUM(W100:X100)</f>
        <v>23</v>
      </c>
      <c r="Z100" s="1192">
        <f>SUM(W100:X101)</f>
        <v>45</v>
      </c>
    </row>
    <row r="101" spans="2:27" ht="15" customHeight="1" x14ac:dyDescent="0.2">
      <c r="B101" s="538">
        <f>B100+31</f>
        <v>152</v>
      </c>
      <c r="C101" s="502">
        <f>'Statistics 2011-12'!C23</f>
        <v>1</v>
      </c>
      <c r="D101" s="856">
        <f>'Statistics 2011-12'!D23</f>
        <v>2</v>
      </c>
      <c r="E101" s="859">
        <f>'Statistics 2011-12'!E23</f>
        <v>3</v>
      </c>
      <c r="F101" s="508">
        <f>'Statistics 2011-12'!F23</f>
        <v>0</v>
      </c>
      <c r="G101" s="856">
        <f>'Statistics 2011-12'!G23</f>
        <v>1</v>
      </c>
      <c r="H101" s="859">
        <f>'Statistics 2011-12'!H23</f>
        <v>1</v>
      </c>
      <c r="I101" s="508">
        <f>'Statistics 2011-12'!I23</f>
        <v>0</v>
      </c>
      <c r="J101" s="856">
        <f>'Statistics 2011-12'!J23</f>
        <v>5</v>
      </c>
      <c r="K101" s="859">
        <f>'Statistics 2011-12'!K23</f>
        <v>5</v>
      </c>
      <c r="L101" s="508">
        <f>'Statistics 2011-12'!L23</f>
        <v>0</v>
      </c>
      <c r="M101" s="856">
        <f>'Statistics 2011-12'!M23</f>
        <v>0</v>
      </c>
      <c r="N101" s="859">
        <f>'Statistics 2011-12'!N23</f>
        <v>0</v>
      </c>
      <c r="O101" s="508">
        <f>'Statistics 2011-12'!O23</f>
        <v>1</v>
      </c>
      <c r="P101" s="856">
        <f>'Statistics 2011-12'!P23</f>
        <v>8</v>
      </c>
      <c r="Q101" s="859">
        <f>'Statistics 2011-12'!Q23</f>
        <v>9</v>
      </c>
      <c r="R101" s="599"/>
      <c r="T101" s="1133" t="s">
        <v>75</v>
      </c>
      <c r="U101" s="1134"/>
      <c r="V101" s="1135"/>
      <c r="W101" s="919">
        <f>F117</f>
        <v>10</v>
      </c>
      <c r="X101" s="920">
        <f>G117</f>
        <v>12</v>
      </c>
      <c r="Y101" s="922">
        <f>SUM(W101:X101)</f>
        <v>22</v>
      </c>
      <c r="Z101" s="1193"/>
    </row>
    <row r="102" spans="2:27" ht="15" customHeight="1" x14ac:dyDescent="0.2">
      <c r="B102" s="539">
        <f>B101+30</f>
        <v>182</v>
      </c>
      <c r="C102" s="502">
        <f>'Statistics 2011-12'!C24</f>
        <v>2</v>
      </c>
      <c r="D102" s="856">
        <f>'Statistics 2011-12'!D24</f>
        <v>4</v>
      </c>
      <c r="E102" s="859">
        <f>'Statistics 2011-12'!E24</f>
        <v>6</v>
      </c>
      <c r="F102" s="508">
        <f>'Statistics 2011-12'!F24</f>
        <v>2</v>
      </c>
      <c r="G102" s="856">
        <f>'Statistics 2011-12'!G24</f>
        <v>1</v>
      </c>
      <c r="H102" s="859">
        <f>'Statistics 2011-12'!H24</f>
        <v>3</v>
      </c>
      <c r="I102" s="508">
        <f>'Statistics 2011-12'!I24</f>
        <v>0</v>
      </c>
      <c r="J102" s="856">
        <f>'Statistics 2011-12'!J24</f>
        <v>6</v>
      </c>
      <c r="K102" s="859">
        <f>'Statistics 2011-12'!K24</f>
        <v>6</v>
      </c>
      <c r="L102" s="508">
        <f>'Statistics 2011-12'!L24</f>
        <v>7</v>
      </c>
      <c r="M102" s="856">
        <f>'Statistics 2011-12'!M24</f>
        <v>0</v>
      </c>
      <c r="N102" s="859">
        <f>'Statistics 2011-12'!N24</f>
        <v>7</v>
      </c>
      <c r="O102" s="508">
        <f>'Statistics 2011-12'!O24</f>
        <v>11</v>
      </c>
      <c r="P102" s="856">
        <f>'Statistics 2011-12'!P24</f>
        <v>11</v>
      </c>
      <c r="Q102" s="859">
        <f>'Statistics 2011-12'!Q24</f>
        <v>22</v>
      </c>
      <c r="R102" s="599"/>
      <c r="T102" s="1120" t="s">
        <v>41</v>
      </c>
      <c r="U102" s="1121"/>
      <c r="V102" s="1122"/>
      <c r="W102" s="191">
        <f>I117</f>
        <v>8</v>
      </c>
      <c r="X102" s="192">
        <f>J117</f>
        <v>16</v>
      </c>
      <c r="Y102" s="923">
        <f t="shared" ref="Y102:Y103" si="67">SUM(W102:X102)</f>
        <v>24</v>
      </c>
      <c r="Z102" s="1190">
        <f>SUM(W102:X103)</f>
        <v>51</v>
      </c>
    </row>
    <row r="103" spans="2:27" ht="15" customHeight="1" thickBot="1" x14ac:dyDescent="0.25">
      <c r="B103" s="538">
        <f t="shared" ref="B103:B111" si="68">B102+31</f>
        <v>213</v>
      </c>
      <c r="C103" s="504">
        <f>'Statistics 2011-12'!C25</f>
        <v>2</v>
      </c>
      <c r="D103" s="861">
        <f>'Statistics 2011-12'!D25</f>
        <v>5</v>
      </c>
      <c r="E103" s="862">
        <f>'Statistics 2011-12'!E25</f>
        <v>7</v>
      </c>
      <c r="F103" s="510">
        <f>'Statistics 2011-12'!F25</f>
        <v>3</v>
      </c>
      <c r="G103" s="861">
        <f>'Statistics 2011-12'!G25</f>
        <v>1</v>
      </c>
      <c r="H103" s="862">
        <f>'Statistics 2011-12'!H25</f>
        <v>4</v>
      </c>
      <c r="I103" s="510">
        <f>'Statistics 2011-12'!I25</f>
        <v>1</v>
      </c>
      <c r="J103" s="861">
        <f>'Statistics 2011-12'!J25</f>
        <v>6</v>
      </c>
      <c r="K103" s="862">
        <f>'Statistics 2011-12'!K25</f>
        <v>7</v>
      </c>
      <c r="L103" s="510">
        <f>'Statistics 2011-12'!L25</f>
        <v>7</v>
      </c>
      <c r="M103" s="861">
        <f>'Statistics 2011-12'!M25</f>
        <v>3</v>
      </c>
      <c r="N103" s="862">
        <f>'Statistics 2011-12'!N25</f>
        <v>10</v>
      </c>
      <c r="O103" s="510">
        <f>'Statistics 2011-12'!O25</f>
        <v>13</v>
      </c>
      <c r="P103" s="861">
        <f>'Statistics 2011-12'!P25</f>
        <v>15</v>
      </c>
      <c r="Q103" s="862">
        <f>'Statistics 2011-12'!Q25</f>
        <v>28</v>
      </c>
      <c r="R103" s="600"/>
      <c r="T103" s="1123" t="s">
        <v>68</v>
      </c>
      <c r="U103" s="1124"/>
      <c r="V103" s="1125"/>
      <c r="W103" s="193">
        <f>L117</f>
        <v>14</v>
      </c>
      <c r="X103" s="194">
        <f>M117</f>
        <v>13</v>
      </c>
      <c r="Y103" s="924">
        <f t="shared" si="67"/>
        <v>27</v>
      </c>
      <c r="Z103" s="1191"/>
    </row>
    <row r="104" spans="2:27" ht="15" customHeight="1" thickBot="1" x14ac:dyDescent="0.25">
      <c r="B104" s="538">
        <f t="shared" si="68"/>
        <v>244</v>
      </c>
      <c r="C104" s="502">
        <f>'Statistics 2011-12'!C26</f>
        <v>2</v>
      </c>
      <c r="D104" s="856">
        <f>'Statistics 2011-12'!D26</f>
        <v>5</v>
      </c>
      <c r="E104" s="859">
        <f>'Statistics 2011-12'!E26</f>
        <v>7</v>
      </c>
      <c r="F104" s="508">
        <f>'Statistics 2011-12'!F26</f>
        <v>3</v>
      </c>
      <c r="G104" s="856">
        <f>'Statistics 2011-12'!G26</f>
        <v>1</v>
      </c>
      <c r="H104" s="859">
        <f>'Statistics 2011-12'!H26</f>
        <v>4</v>
      </c>
      <c r="I104" s="508">
        <f>'Statistics 2011-12'!I26</f>
        <v>1</v>
      </c>
      <c r="J104" s="856">
        <f>'Statistics 2011-12'!J26</f>
        <v>8</v>
      </c>
      <c r="K104" s="859">
        <f>'Statistics 2011-12'!K26</f>
        <v>9</v>
      </c>
      <c r="L104" s="508">
        <f>'Statistics 2011-12'!L26</f>
        <v>7</v>
      </c>
      <c r="M104" s="856">
        <f>'Statistics 2011-12'!M26</f>
        <v>6</v>
      </c>
      <c r="N104" s="859">
        <f>'Statistics 2011-12'!N26</f>
        <v>13</v>
      </c>
      <c r="O104" s="508">
        <f>'Statistics 2011-12'!O26</f>
        <v>13</v>
      </c>
      <c r="P104" s="856">
        <f>'Statistics 2011-12'!P26</f>
        <v>20</v>
      </c>
      <c r="Q104" s="859">
        <f>'Statistics 2011-12'!Q26</f>
        <v>33</v>
      </c>
      <c r="R104" s="599"/>
      <c r="T104" s="1150" t="s">
        <v>78</v>
      </c>
      <c r="U104" s="1151"/>
      <c r="V104" s="1152"/>
      <c r="W104" s="107">
        <f>SUM(W100:W103)</f>
        <v>37</v>
      </c>
      <c r="X104" s="103">
        <f>SUM(X100:X103)</f>
        <v>59</v>
      </c>
      <c r="Y104" s="1182">
        <f>SUM(Y100:Y103)</f>
        <v>96</v>
      </c>
      <c r="Z104" s="1183"/>
    </row>
    <row r="105" spans="2:27" ht="15" customHeight="1" x14ac:dyDescent="0.2">
      <c r="B105" s="538">
        <f>B104+30</f>
        <v>274</v>
      </c>
      <c r="C105" s="503">
        <f>'Statistics 2011-12'!C27</f>
        <v>3</v>
      </c>
      <c r="D105" s="863">
        <f>'Statistics 2011-12'!D27</f>
        <v>8</v>
      </c>
      <c r="E105" s="864">
        <f>'Statistics 2011-12'!E27</f>
        <v>11</v>
      </c>
      <c r="F105" s="509">
        <f>'Statistics 2011-12'!F27</f>
        <v>3</v>
      </c>
      <c r="G105" s="863">
        <f>'Statistics 2011-12'!G27</f>
        <v>2</v>
      </c>
      <c r="H105" s="864">
        <f>'Statistics 2011-12'!H27</f>
        <v>5</v>
      </c>
      <c r="I105" s="509">
        <f>'Statistics 2011-12'!I27</f>
        <v>4</v>
      </c>
      <c r="J105" s="863">
        <f>'Statistics 2011-12'!J27</f>
        <v>8</v>
      </c>
      <c r="K105" s="864">
        <f>'Statistics 2011-12'!K27</f>
        <v>12</v>
      </c>
      <c r="L105" s="509">
        <f>'Statistics 2011-12'!L27</f>
        <v>7</v>
      </c>
      <c r="M105" s="863">
        <f>'Statistics 2011-12'!M27</f>
        <v>7</v>
      </c>
      <c r="N105" s="864">
        <f>'Statistics 2011-12'!N27</f>
        <v>14</v>
      </c>
      <c r="O105" s="509">
        <f>'Statistics 2011-12'!O27</f>
        <v>17</v>
      </c>
      <c r="P105" s="863">
        <f>'Statistics 2011-12'!P27</f>
        <v>25</v>
      </c>
      <c r="Q105" s="864">
        <f>'Statistics 2011-12'!Q27</f>
        <v>42</v>
      </c>
      <c r="R105" s="601"/>
    </row>
    <row r="106" spans="2:27" ht="15" customHeight="1" x14ac:dyDescent="0.2">
      <c r="B106" s="540">
        <f t="shared" si="68"/>
        <v>305</v>
      </c>
      <c r="C106" s="504">
        <f>'Statistics 2011-12'!C28</f>
        <v>3</v>
      </c>
      <c r="D106" s="861">
        <f>'Statistics 2011-12'!D28</f>
        <v>9</v>
      </c>
      <c r="E106" s="862">
        <f>'Statistics 2011-12'!E28</f>
        <v>12</v>
      </c>
      <c r="F106" s="510">
        <f>'Statistics 2011-12'!F28</f>
        <v>5</v>
      </c>
      <c r="G106" s="861">
        <f>'Statistics 2011-12'!G28</f>
        <v>3</v>
      </c>
      <c r="H106" s="862">
        <f>'Statistics 2011-12'!H28</f>
        <v>8</v>
      </c>
      <c r="I106" s="510">
        <f>'Statistics 2011-12'!I28</f>
        <v>6</v>
      </c>
      <c r="J106" s="861">
        <f>'Statistics 2011-12'!J28</f>
        <v>8</v>
      </c>
      <c r="K106" s="862">
        <f>'Statistics 2011-12'!K28</f>
        <v>14</v>
      </c>
      <c r="L106" s="510">
        <f>'Statistics 2011-12'!L28</f>
        <v>11</v>
      </c>
      <c r="M106" s="861">
        <f>'Statistics 2011-12'!M28</f>
        <v>7</v>
      </c>
      <c r="N106" s="862">
        <f>'Statistics 2011-12'!N28</f>
        <v>18</v>
      </c>
      <c r="O106" s="510">
        <f>'Statistics 2011-12'!O28</f>
        <v>25</v>
      </c>
      <c r="P106" s="861">
        <f>'Statistics 2011-12'!P28</f>
        <v>27</v>
      </c>
      <c r="Q106" s="862">
        <f>'Statistics 2011-12'!Q28</f>
        <v>52</v>
      </c>
      <c r="R106" s="600">
        <v>1</v>
      </c>
    </row>
    <row r="107" spans="2:27" ht="15" customHeight="1" x14ac:dyDescent="0.2">
      <c r="B107" s="538">
        <f>B106+30</f>
        <v>335</v>
      </c>
      <c r="C107" s="502">
        <f>'Statistics 2011-12'!C29</f>
        <v>4</v>
      </c>
      <c r="D107" s="856">
        <f>'Statistics 2011-12'!D29</f>
        <v>9</v>
      </c>
      <c r="E107" s="859">
        <f>'Statistics 2011-12'!E29</f>
        <v>13</v>
      </c>
      <c r="F107" s="508">
        <f>'Statistics 2011-12'!F29</f>
        <v>7</v>
      </c>
      <c r="G107" s="856">
        <f>'Statistics 2011-12'!G29</f>
        <v>4</v>
      </c>
      <c r="H107" s="859">
        <f>'Statistics 2011-12'!H29</f>
        <v>11</v>
      </c>
      <c r="I107" s="508">
        <f>'Statistics 2011-12'!I29</f>
        <v>7</v>
      </c>
      <c r="J107" s="856">
        <f>'Statistics 2011-12'!J29</f>
        <v>9</v>
      </c>
      <c r="K107" s="859">
        <f>'Statistics 2011-12'!K29</f>
        <v>16</v>
      </c>
      <c r="L107" s="508">
        <f>'Statistics 2011-12'!L29</f>
        <v>12</v>
      </c>
      <c r="M107" s="856">
        <f>'Statistics 2011-12'!M29</f>
        <v>7</v>
      </c>
      <c r="N107" s="859">
        <f>'Statistics 2011-12'!N29</f>
        <v>19</v>
      </c>
      <c r="O107" s="508">
        <f>'Statistics 2011-12'!O29</f>
        <v>30</v>
      </c>
      <c r="P107" s="856">
        <f>'Statistics 2011-12'!P29</f>
        <v>29</v>
      </c>
      <c r="Q107" s="859">
        <f>'Statistics 2011-12'!Q29</f>
        <v>59</v>
      </c>
      <c r="R107" s="599"/>
    </row>
    <row r="108" spans="2:27" ht="15" customHeight="1" x14ac:dyDescent="0.2">
      <c r="B108" s="539">
        <f t="shared" si="68"/>
        <v>366</v>
      </c>
      <c r="C108" s="503">
        <f>'Statistics 2011-12'!C30</f>
        <v>4</v>
      </c>
      <c r="D108" s="863">
        <f>'Statistics 2011-12'!D30</f>
        <v>9</v>
      </c>
      <c r="E108" s="864">
        <f>'Statistics 2011-12'!E30</f>
        <v>13</v>
      </c>
      <c r="F108" s="509">
        <f>'Statistics 2011-12'!F30</f>
        <v>8</v>
      </c>
      <c r="G108" s="863">
        <f>'Statistics 2011-12'!G30</f>
        <v>4</v>
      </c>
      <c r="H108" s="864">
        <f>'Statistics 2011-12'!H30</f>
        <v>12</v>
      </c>
      <c r="I108" s="509">
        <f>'Statistics 2011-12'!I30</f>
        <v>7</v>
      </c>
      <c r="J108" s="863">
        <f>'Statistics 2011-12'!J30</f>
        <v>11</v>
      </c>
      <c r="K108" s="864">
        <f>'Statistics 2011-12'!K30</f>
        <v>18</v>
      </c>
      <c r="L108" s="509">
        <f>'Statistics 2011-12'!L30</f>
        <v>12</v>
      </c>
      <c r="M108" s="863">
        <f>'Statistics 2011-12'!M30</f>
        <v>7</v>
      </c>
      <c r="N108" s="864">
        <f>'Statistics 2011-12'!N30</f>
        <v>19</v>
      </c>
      <c r="O108" s="509">
        <f>'Statistics 2011-12'!O30</f>
        <v>31</v>
      </c>
      <c r="P108" s="863">
        <f>'Statistics 2011-12'!P30</f>
        <v>31</v>
      </c>
      <c r="Q108" s="864">
        <f>'Statistics 2011-12'!Q30</f>
        <v>62</v>
      </c>
      <c r="R108" s="601"/>
    </row>
    <row r="109" spans="2:27" ht="15" customHeight="1" x14ac:dyDescent="0.2">
      <c r="B109" s="538">
        <f t="shared" si="68"/>
        <v>397</v>
      </c>
      <c r="C109" s="502">
        <f>'Statistics 2011-12'!C31</f>
        <v>5</v>
      </c>
      <c r="D109" s="856">
        <f>'Statistics 2011-12'!D31</f>
        <v>14</v>
      </c>
      <c r="E109" s="859">
        <f>'Statistics 2011-12'!E31</f>
        <v>19</v>
      </c>
      <c r="F109" s="508">
        <f>'Statistics 2011-12'!F31</f>
        <v>9</v>
      </c>
      <c r="G109" s="856">
        <f>'Statistics 2011-12'!G31</f>
        <v>10</v>
      </c>
      <c r="H109" s="859">
        <f>'Statistics 2011-12'!H31</f>
        <v>19</v>
      </c>
      <c r="I109" s="508">
        <f>'Statistics 2011-12'!I31</f>
        <v>7</v>
      </c>
      <c r="J109" s="856">
        <f>'Statistics 2011-12'!J31</f>
        <v>13</v>
      </c>
      <c r="K109" s="859">
        <f>'Statistics 2011-12'!K31</f>
        <v>20</v>
      </c>
      <c r="L109" s="508">
        <f>'Statistics 2011-12'!L31</f>
        <v>12</v>
      </c>
      <c r="M109" s="856">
        <f>'Statistics 2011-12'!M31</f>
        <v>11</v>
      </c>
      <c r="N109" s="859">
        <f>'Statistics 2011-12'!N31</f>
        <v>23</v>
      </c>
      <c r="O109" s="508">
        <f>'Statistics 2011-12'!O31</f>
        <v>33</v>
      </c>
      <c r="P109" s="856">
        <f>'Statistics 2011-12'!P31</f>
        <v>48</v>
      </c>
      <c r="Q109" s="859">
        <f>'Statistics 2011-12'!Q31</f>
        <v>81</v>
      </c>
      <c r="R109" s="599"/>
    </row>
    <row r="110" spans="2:27" ht="15" customHeight="1" x14ac:dyDescent="0.2">
      <c r="B110" s="538">
        <f>B109+28+IF(MOD(U92,4)=0,0,1)</f>
        <v>425</v>
      </c>
      <c r="C110" s="502">
        <f>'Statistics 2011-12'!C32</f>
        <v>5</v>
      </c>
      <c r="D110" s="856">
        <f>'Statistics 2011-12'!D32</f>
        <v>14</v>
      </c>
      <c r="E110" s="859">
        <f>'Statistics 2011-12'!E32</f>
        <v>19</v>
      </c>
      <c r="F110" s="508">
        <f>'Statistics 2011-12'!F32</f>
        <v>10</v>
      </c>
      <c r="G110" s="856">
        <f>'Statistics 2011-12'!G32</f>
        <v>11</v>
      </c>
      <c r="H110" s="859">
        <f>'Statistics 2011-12'!H32</f>
        <v>21</v>
      </c>
      <c r="I110" s="508">
        <f>'Statistics 2011-12'!I32</f>
        <v>7</v>
      </c>
      <c r="J110" s="856">
        <f>'Statistics 2011-12'!J32</f>
        <v>14</v>
      </c>
      <c r="K110" s="859">
        <f>'Statistics 2011-12'!K32</f>
        <v>21</v>
      </c>
      <c r="L110" s="508">
        <f>'Statistics 2011-12'!L32</f>
        <v>12</v>
      </c>
      <c r="M110" s="856">
        <f>'Statistics 2011-12'!M32</f>
        <v>11</v>
      </c>
      <c r="N110" s="859">
        <f>'Statistics 2011-12'!N32</f>
        <v>23</v>
      </c>
      <c r="O110" s="508">
        <f>'Statistics 2011-12'!O32</f>
        <v>34</v>
      </c>
      <c r="P110" s="856">
        <f>'Statistics 2011-12'!P32</f>
        <v>50</v>
      </c>
      <c r="Q110" s="859">
        <f>'Statistics 2011-12'!Q32</f>
        <v>84</v>
      </c>
      <c r="R110" s="599"/>
    </row>
    <row r="111" spans="2:27" ht="15" customHeight="1" thickBot="1" x14ac:dyDescent="0.25">
      <c r="B111" s="541">
        <f t="shared" si="68"/>
        <v>456</v>
      </c>
      <c r="C111" s="505">
        <f>'Statistics 2011-12'!C33</f>
        <v>5</v>
      </c>
      <c r="D111" s="857">
        <f>'Statistics 2011-12'!D33</f>
        <v>18</v>
      </c>
      <c r="E111" s="860">
        <f>'Statistics 2011-12'!E33</f>
        <v>23</v>
      </c>
      <c r="F111" s="511">
        <f>'Statistics 2011-12'!F33</f>
        <v>10</v>
      </c>
      <c r="G111" s="857">
        <f>'Statistics 2011-12'!G33</f>
        <v>12</v>
      </c>
      <c r="H111" s="860">
        <f>'Statistics 2011-12'!H33</f>
        <v>22</v>
      </c>
      <c r="I111" s="511">
        <f>'Statistics 2011-12'!I33</f>
        <v>8</v>
      </c>
      <c r="J111" s="857">
        <f>'Statistics 2011-12'!J33</f>
        <v>16</v>
      </c>
      <c r="K111" s="860">
        <f>'Statistics 2011-12'!K33</f>
        <v>24</v>
      </c>
      <c r="L111" s="511">
        <f>'Statistics 2011-12'!L33</f>
        <v>14</v>
      </c>
      <c r="M111" s="857">
        <f>'Statistics 2011-12'!M33</f>
        <v>13</v>
      </c>
      <c r="N111" s="860">
        <f>'Statistics 2011-12'!N33</f>
        <v>27</v>
      </c>
      <c r="O111" s="511">
        <f>'Statistics 2011-12'!O33</f>
        <v>37</v>
      </c>
      <c r="P111" s="857">
        <f>'Statistics 2011-12'!P33</f>
        <v>59</v>
      </c>
      <c r="Q111" s="860">
        <f>'Statistics 2011-12'!Q33</f>
        <v>96</v>
      </c>
      <c r="R111" s="866"/>
    </row>
    <row r="112" spans="2:27" ht="15" customHeight="1" thickBot="1" x14ac:dyDescent="0.25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24"/>
      <c r="Q112" s="38"/>
    </row>
    <row r="113" spans="2:27" ht="15" customHeight="1" x14ac:dyDescent="0.2">
      <c r="B113" s="608" t="s">
        <v>97</v>
      </c>
      <c r="C113" s="869">
        <f>C102</f>
        <v>2</v>
      </c>
      <c r="D113" s="909">
        <f>D102</f>
        <v>4</v>
      </c>
      <c r="E113" s="616">
        <f t="shared" ref="E113:Q113" si="69">E102</f>
        <v>6</v>
      </c>
      <c r="F113" s="869">
        <f t="shared" si="69"/>
        <v>2</v>
      </c>
      <c r="G113" s="909">
        <f t="shared" si="69"/>
        <v>1</v>
      </c>
      <c r="H113" s="620">
        <f t="shared" si="69"/>
        <v>3</v>
      </c>
      <c r="I113" s="869">
        <f t="shared" si="69"/>
        <v>0</v>
      </c>
      <c r="J113" s="909">
        <f t="shared" si="69"/>
        <v>6</v>
      </c>
      <c r="K113" s="885">
        <f t="shared" si="69"/>
        <v>6</v>
      </c>
      <c r="L113" s="869">
        <f t="shared" si="69"/>
        <v>7</v>
      </c>
      <c r="M113" s="909">
        <f t="shared" si="69"/>
        <v>0</v>
      </c>
      <c r="N113" s="912">
        <f t="shared" si="69"/>
        <v>7</v>
      </c>
      <c r="O113" s="869">
        <f t="shared" si="69"/>
        <v>11</v>
      </c>
      <c r="P113" s="909">
        <f t="shared" si="69"/>
        <v>11</v>
      </c>
      <c r="Q113" s="881">
        <f t="shared" si="69"/>
        <v>22</v>
      </c>
      <c r="R113" s="915">
        <f>SUM(R100:R102)</f>
        <v>1</v>
      </c>
    </row>
    <row r="114" spans="2:27" ht="15" customHeight="1" x14ac:dyDescent="0.2">
      <c r="B114" s="609" t="s">
        <v>98</v>
      </c>
      <c r="C114" s="870">
        <f>C105-C102</f>
        <v>1</v>
      </c>
      <c r="D114" s="910">
        <f>D105-D102</f>
        <v>4</v>
      </c>
      <c r="E114" s="617">
        <f t="shared" ref="E114:Q114" si="70">E105-E102</f>
        <v>5</v>
      </c>
      <c r="F114" s="870">
        <f t="shared" si="70"/>
        <v>1</v>
      </c>
      <c r="G114" s="910">
        <f t="shared" si="70"/>
        <v>1</v>
      </c>
      <c r="H114" s="621">
        <f t="shared" si="70"/>
        <v>2</v>
      </c>
      <c r="I114" s="870">
        <f t="shared" si="70"/>
        <v>4</v>
      </c>
      <c r="J114" s="910">
        <f t="shared" si="70"/>
        <v>2</v>
      </c>
      <c r="K114" s="886">
        <f t="shared" si="70"/>
        <v>6</v>
      </c>
      <c r="L114" s="870">
        <f t="shared" si="70"/>
        <v>0</v>
      </c>
      <c r="M114" s="910">
        <f t="shared" si="70"/>
        <v>7</v>
      </c>
      <c r="N114" s="913">
        <f t="shared" si="70"/>
        <v>7</v>
      </c>
      <c r="O114" s="870">
        <f t="shared" si="70"/>
        <v>6</v>
      </c>
      <c r="P114" s="910">
        <f t="shared" si="70"/>
        <v>14</v>
      </c>
      <c r="Q114" s="882">
        <f t="shared" si="70"/>
        <v>20</v>
      </c>
      <c r="R114" s="916">
        <f>SUM(R103:R105)</f>
        <v>0</v>
      </c>
    </row>
    <row r="115" spans="2:27" ht="15" customHeight="1" x14ac:dyDescent="0.2">
      <c r="B115" s="609" t="s">
        <v>99</v>
      </c>
      <c r="C115" s="870">
        <f>C108-C105</f>
        <v>1</v>
      </c>
      <c r="D115" s="910">
        <f>D108-D105</f>
        <v>1</v>
      </c>
      <c r="E115" s="617">
        <f t="shared" ref="E115:Q115" si="71">E108-E105</f>
        <v>2</v>
      </c>
      <c r="F115" s="870">
        <f t="shared" si="71"/>
        <v>5</v>
      </c>
      <c r="G115" s="910">
        <f t="shared" si="71"/>
        <v>2</v>
      </c>
      <c r="H115" s="621">
        <f t="shared" si="71"/>
        <v>7</v>
      </c>
      <c r="I115" s="870">
        <f t="shared" si="71"/>
        <v>3</v>
      </c>
      <c r="J115" s="910">
        <f t="shared" si="71"/>
        <v>3</v>
      </c>
      <c r="K115" s="886">
        <f t="shared" si="71"/>
        <v>6</v>
      </c>
      <c r="L115" s="870">
        <f t="shared" si="71"/>
        <v>5</v>
      </c>
      <c r="M115" s="910">
        <f t="shared" si="71"/>
        <v>0</v>
      </c>
      <c r="N115" s="913">
        <f t="shared" si="71"/>
        <v>5</v>
      </c>
      <c r="O115" s="870">
        <f t="shared" si="71"/>
        <v>14</v>
      </c>
      <c r="P115" s="910">
        <f t="shared" si="71"/>
        <v>6</v>
      </c>
      <c r="Q115" s="882">
        <f t="shared" si="71"/>
        <v>20</v>
      </c>
      <c r="R115" s="916">
        <f>SUM(R106:R108)</f>
        <v>1</v>
      </c>
    </row>
    <row r="116" spans="2:27" ht="15" customHeight="1" thickBot="1" x14ac:dyDescent="0.25">
      <c r="B116" s="610" t="s">
        <v>100</v>
      </c>
      <c r="C116" s="870">
        <f>C111-C108</f>
        <v>1</v>
      </c>
      <c r="D116" s="910">
        <f>D111-D108</f>
        <v>9</v>
      </c>
      <c r="E116" s="617">
        <f t="shared" ref="E116:Q116" si="72">E111-E108</f>
        <v>10</v>
      </c>
      <c r="F116" s="870">
        <f t="shared" si="72"/>
        <v>2</v>
      </c>
      <c r="G116" s="910">
        <f t="shared" si="72"/>
        <v>8</v>
      </c>
      <c r="H116" s="621">
        <f t="shared" si="72"/>
        <v>10</v>
      </c>
      <c r="I116" s="870">
        <f t="shared" si="72"/>
        <v>1</v>
      </c>
      <c r="J116" s="910">
        <f t="shared" si="72"/>
        <v>5</v>
      </c>
      <c r="K116" s="886">
        <f t="shared" si="72"/>
        <v>6</v>
      </c>
      <c r="L116" s="870">
        <f t="shared" si="72"/>
        <v>2</v>
      </c>
      <c r="M116" s="910">
        <f t="shared" si="72"/>
        <v>6</v>
      </c>
      <c r="N116" s="913">
        <f t="shared" si="72"/>
        <v>8</v>
      </c>
      <c r="O116" s="870">
        <f t="shared" si="72"/>
        <v>6</v>
      </c>
      <c r="P116" s="910">
        <f t="shared" si="72"/>
        <v>28</v>
      </c>
      <c r="Q116" s="882">
        <f t="shared" si="72"/>
        <v>34</v>
      </c>
      <c r="R116" s="916">
        <f>SUM(R109:R111)</f>
        <v>0</v>
      </c>
    </row>
    <row r="117" spans="2:27" ht="15" customHeight="1" thickBot="1" x14ac:dyDescent="0.25">
      <c r="B117" s="904" t="s">
        <v>96</v>
      </c>
      <c r="C117" s="872">
        <f>SUM(C113:C116)</f>
        <v>5</v>
      </c>
      <c r="D117" s="911">
        <f>SUM(D113:D116)</f>
        <v>18</v>
      </c>
      <c r="E117" s="619">
        <f t="shared" ref="E117" si="73">SUM(E113:E116)</f>
        <v>23</v>
      </c>
      <c r="F117" s="872">
        <f t="shared" ref="F117" si="74">SUM(F113:F116)</f>
        <v>10</v>
      </c>
      <c r="G117" s="911">
        <f t="shared" ref="G117" si="75">SUM(G113:G116)</f>
        <v>12</v>
      </c>
      <c r="H117" s="623">
        <f t="shared" ref="H117" si="76">SUM(H113:H116)</f>
        <v>22</v>
      </c>
      <c r="I117" s="872">
        <f t="shared" ref="I117" si="77">SUM(I113:I116)</f>
        <v>8</v>
      </c>
      <c r="J117" s="911">
        <f t="shared" ref="J117" si="78">SUM(J113:J116)</f>
        <v>16</v>
      </c>
      <c r="K117" s="888">
        <f t="shared" ref="K117" si="79">SUM(K113:K116)</f>
        <v>24</v>
      </c>
      <c r="L117" s="872">
        <f t="shared" ref="L117" si="80">SUM(L113:L116)</f>
        <v>14</v>
      </c>
      <c r="M117" s="911">
        <f t="shared" ref="M117" si="81">SUM(M113:M116)</f>
        <v>13</v>
      </c>
      <c r="N117" s="914">
        <f t="shared" ref="N117" si="82">SUM(N113:N116)</f>
        <v>27</v>
      </c>
      <c r="O117" s="872">
        <f t="shared" ref="O117" si="83">SUM(O113:O116)</f>
        <v>37</v>
      </c>
      <c r="P117" s="911">
        <f t="shared" ref="P117" si="84">SUM(P113:P116)</f>
        <v>59</v>
      </c>
      <c r="Q117" s="884">
        <f t="shared" ref="Q117" si="85">SUM(Q113:Q116)</f>
        <v>96</v>
      </c>
      <c r="R117" s="917">
        <f t="shared" ref="R117" si="86">SUM(R113:R116)</f>
        <v>2</v>
      </c>
    </row>
    <row r="118" spans="2:27" ht="15" customHeight="1" x14ac:dyDescent="0.2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24"/>
      <c r="Q118" s="38"/>
    </row>
    <row r="119" spans="2:27" ht="15" customHeight="1" x14ac:dyDescent="0.2">
      <c r="C119" s="506">
        <f>C96+1</f>
        <v>6</v>
      </c>
      <c r="D119" s="522" t="s">
        <v>87</v>
      </c>
      <c r="E119" s="534"/>
      <c r="F119" s="506"/>
      <c r="G119" s="522"/>
      <c r="H119" s="534"/>
      <c r="I119" s="506"/>
      <c r="J119" s="522"/>
      <c r="K119" s="534"/>
      <c r="L119" s="506"/>
      <c r="M119" s="522"/>
      <c r="N119" s="534"/>
      <c r="O119" s="506"/>
      <c r="P119" s="522"/>
      <c r="Q119" s="534"/>
    </row>
    <row r="120" spans="2:27" ht="15" customHeight="1" thickBot="1" x14ac:dyDescent="0.25">
      <c r="B120" s="38"/>
      <c r="C120" s="506"/>
      <c r="D120" s="522"/>
      <c r="E120" s="534"/>
      <c r="F120" s="506"/>
      <c r="G120" s="522"/>
      <c r="H120" s="534"/>
      <c r="I120" s="506"/>
      <c r="J120" s="522"/>
      <c r="K120" s="534"/>
      <c r="L120" s="506"/>
      <c r="M120" s="522"/>
      <c r="N120" s="534"/>
      <c r="O120" s="506"/>
      <c r="P120" s="522"/>
      <c r="Q120" s="534"/>
    </row>
    <row r="121" spans="2:27" ht="30" customHeight="1" thickBot="1" x14ac:dyDescent="0.25">
      <c r="B121" s="81" t="s">
        <v>76</v>
      </c>
      <c r="C121" s="1113" t="s">
        <v>73</v>
      </c>
      <c r="D121" s="1114"/>
      <c r="E121" s="1115"/>
      <c r="F121" s="1099" t="s">
        <v>75</v>
      </c>
      <c r="G121" s="1100"/>
      <c r="H121" s="1101"/>
      <c r="I121" s="1108" t="s">
        <v>41</v>
      </c>
      <c r="J121" s="1109"/>
      <c r="K121" s="1110"/>
      <c r="L121" s="1105" t="s">
        <v>68</v>
      </c>
      <c r="M121" s="1106"/>
      <c r="N121" s="1179"/>
      <c r="O121" s="1138" t="s">
        <v>76</v>
      </c>
      <c r="P121" s="1139"/>
      <c r="Q121" s="1140"/>
      <c r="R121" s="598" t="s">
        <v>91</v>
      </c>
      <c r="S121" s="24"/>
      <c r="T121" s="1138" t="s">
        <v>104</v>
      </c>
      <c r="U121" s="1139"/>
      <c r="V121" s="1139"/>
      <c r="W121" s="1139"/>
      <c r="X121" s="1139"/>
      <c r="Y121" s="1139"/>
      <c r="Z121" s="1140"/>
      <c r="AA121" s="482"/>
    </row>
    <row r="122" spans="2:27" ht="30" customHeight="1" thickBot="1" x14ac:dyDescent="0.25">
      <c r="B122" s="694" t="str">
        <f>CONCATENATE("F/Y  ",P$2-5,"  ",Q$2,"  ",R$2-5)</f>
        <v>F/Y  2010  ~  2011</v>
      </c>
      <c r="C122" s="184" t="s">
        <v>6</v>
      </c>
      <c r="D122" s="185" t="s">
        <v>4</v>
      </c>
      <c r="E122" s="67" t="s">
        <v>28</v>
      </c>
      <c r="F122" s="184" t="s">
        <v>6</v>
      </c>
      <c r="G122" s="185" t="s">
        <v>4</v>
      </c>
      <c r="H122" s="67" t="s">
        <v>28</v>
      </c>
      <c r="I122" s="184" t="s">
        <v>6</v>
      </c>
      <c r="J122" s="185" t="s">
        <v>4</v>
      </c>
      <c r="K122" s="67" t="s">
        <v>28</v>
      </c>
      <c r="L122" s="184" t="s">
        <v>6</v>
      </c>
      <c r="M122" s="185" t="s">
        <v>4</v>
      </c>
      <c r="N122" s="67" t="s">
        <v>28</v>
      </c>
      <c r="O122" s="186" t="s">
        <v>6</v>
      </c>
      <c r="P122" s="187" t="s">
        <v>4</v>
      </c>
      <c r="Q122" s="80" t="s">
        <v>28</v>
      </c>
      <c r="R122" s="694" t="s">
        <v>28</v>
      </c>
      <c r="S122" s="24"/>
      <c r="T122" s="1163" t="str">
        <f>B122</f>
        <v>F/Y  2010  ~  2011</v>
      </c>
      <c r="U122" s="1164"/>
      <c r="V122" s="1165"/>
      <c r="W122" s="188" t="s">
        <v>6</v>
      </c>
      <c r="X122" s="185" t="s">
        <v>4</v>
      </c>
      <c r="Y122" s="1186" t="s">
        <v>28</v>
      </c>
      <c r="Z122" s="1187"/>
      <c r="AA122" s="482"/>
    </row>
    <row r="123" spans="2:27" ht="15" customHeight="1" x14ac:dyDescent="0.2">
      <c r="B123" s="537">
        <f>DATE($U$2,4,30)</f>
        <v>121</v>
      </c>
      <c r="C123" s="501">
        <f>'Statistics 2010-11'!C22</f>
        <v>0</v>
      </c>
      <c r="D123" s="855">
        <f>'Statistics 2010-11'!D22</f>
        <v>0</v>
      </c>
      <c r="E123" s="858">
        <f>'Statistics 2010-11'!E22</f>
        <v>0</v>
      </c>
      <c r="F123" s="507">
        <f>'Statistics 2010-11'!F22</f>
        <v>0</v>
      </c>
      <c r="G123" s="855">
        <f>'Statistics 2010-11'!G22</f>
        <v>0</v>
      </c>
      <c r="H123" s="858">
        <f>'Statistics 2010-11'!H22</f>
        <v>0</v>
      </c>
      <c r="I123" s="507">
        <f>'Statistics 2010-11'!I22</f>
        <v>0</v>
      </c>
      <c r="J123" s="855">
        <f>'Statistics 2010-11'!J22</f>
        <v>0</v>
      </c>
      <c r="K123" s="858">
        <f>'Statistics 2010-11'!K22</f>
        <v>0</v>
      </c>
      <c r="L123" s="507">
        <f>'Statistics 2010-11'!L22</f>
        <v>0</v>
      </c>
      <c r="M123" s="855">
        <f>'Statistics 2010-11'!M22</f>
        <v>0</v>
      </c>
      <c r="N123" s="858">
        <f>'Statistics 2010-11'!N22</f>
        <v>0</v>
      </c>
      <c r="O123" s="507">
        <f>'Statistics 2010-11'!O22</f>
        <v>0</v>
      </c>
      <c r="P123" s="855">
        <f>'Statistics 2010-11'!P22</f>
        <v>0</v>
      </c>
      <c r="Q123" s="858">
        <f>'Statistics 2010-11'!Q22</f>
        <v>0</v>
      </c>
      <c r="R123" s="865"/>
      <c r="T123" s="1144" t="s">
        <v>73</v>
      </c>
      <c r="U123" s="1145"/>
      <c r="V123" s="1146"/>
      <c r="W123" s="189">
        <f>C140</f>
        <v>0</v>
      </c>
      <c r="X123" s="190">
        <f>D140</f>
        <v>0</v>
      </c>
      <c r="Y123" s="921">
        <f>SUM(W123:X123)</f>
        <v>0</v>
      </c>
      <c r="Z123" s="1188">
        <f>SUM(W123:X124)</f>
        <v>0</v>
      </c>
    </row>
    <row r="124" spans="2:27" ht="15" customHeight="1" x14ac:dyDescent="0.2">
      <c r="B124" s="538">
        <f>B123+31</f>
        <v>152</v>
      </c>
      <c r="C124" s="502">
        <f>'Statistics 2010-11'!C23</f>
        <v>0</v>
      </c>
      <c r="D124" s="856">
        <f>'Statistics 2010-11'!D23</f>
        <v>0</v>
      </c>
      <c r="E124" s="859">
        <f>'Statistics 2010-11'!E23</f>
        <v>0</v>
      </c>
      <c r="F124" s="508">
        <f>'Statistics 2010-11'!F23</f>
        <v>0</v>
      </c>
      <c r="G124" s="856">
        <f>'Statistics 2010-11'!G23</f>
        <v>0</v>
      </c>
      <c r="H124" s="859">
        <f>'Statistics 2010-11'!H23</f>
        <v>0</v>
      </c>
      <c r="I124" s="508">
        <f>'Statistics 2010-11'!I23</f>
        <v>0</v>
      </c>
      <c r="J124" s="856">
        <f>'Statistics 2010-11'!J23</f>
        <v>0</v>
      </c>
      <c r="K124" s="859">
        <f>'Statistics 2010-11'!K23</f>
        <v>0</v>
      </c>
      <c r="L124" s="508">
        <f>'Statistics 2010-11'!L23</f>
        <v>0</v>
      </c>
      <c r="M124" s="856">
        <f>'Statistics 2010-11'!M23</f>
        <v>0</v>
      </c>
      <c r="N124" s="859">
        <f>'Statistics 2010-11'!N23</f>
        <v>0</v>
      </c>
      <c r="O124" s="508">
        <f>'Statistics 2010-11'!O23</f>
        <v>0</v>
      </c>
      <c r="P124" s="856">
        <f>'Statistics 2010-11'!P23</f>
        <v>0</v>
      </c>
      <c r="Q124" s="859">
        <f>'Statistics 2010-11'!Q23</f>
        <v>0</v>
      </c>
      <c r="R124" s="599"/>
      <c r="T124" s="1147" t="s">
        <v>75</v>
      </c>
      <c r="U124" s="1148"/>
      <c r="V124" s="1149"/>
      <c r="W124" s="919">
        <f>F140</f>
        <v>0</v>
      </c>
      <c r="X124" s="920">
        <f>G140</f>
        <v>0</v>
      </c>
      <c r="Y124" s="922">
        <f>SUM(W124:X124)</f>
        <v>0</v>
      </c>
      <c r="Z124" s="1189"/>
    </row>
    <row r="125" spans="2:27" ht="15" customHeight="1" x14ac:dyDescent="0.2">
      <c r="B125" s="539">
        <f>B124+30</f>
        <v>182</v>
      </c>
      <c r="C125" s="502">
        <f>'Statistics 2010-11'!C24</f>
        <v>0</v>
      </c>
      <c r="D125" s="856">
        <f>'Statistics 2010-11'!D24</f>
        <v>0</v>
      </c>
      <c r="E125" s="859">
        <f>'Statistics 2010-11'!E24</f>
        <v>0</v>
      </c>
      <c r="F125" s="508">
        <f>'Statistics 2010-11'!F24</f>
        <v>0</v>
      </c>
      <c r="G125" s="856">
        <f>'Statistics 2010-11'!G24</f>
        <v>0</v>
      </c>
      <c r="H125" s="859">
        <f>'Statistics 2010-11'!H24</f>
        <v>0</v>
      </c>
      <c r="I125" s="508">
        <f>'Statistics 2010-11'!I24</f>
        <v>0</v>
      </c>
      <c r="J125" s="856">
        <f>'Statistics 2010-11'!J24</f>
        <v>0</v>
      </c>
      <c r="K125" s="859">
        <f>'Statistics 2010-11'!K24</f>
        <v>0</v>
      </c>
      <c r="L125" s="508">
        <f>'Statistics 2010-11'!L24</f>
        <v>0</v>
      </c>
      <c r="M125" s="856">
        <f>'Statistics 2010-11'!M24</f>
        <v>0</v>
      </c>
      <c r="N125" s="859">
        <f>'Statistics 2010-11'!N24</f>
        <v>0</v>
      </c>
      <c r="O125" s="508">
        <f>'Statistics 2010-11'!O24</f>
        <v>0</v>
      </c>
      <c r="P125" s="856">
        <f>'Statistics 2010-11'!P24</f>
        <v>0</v>
      </c>
      <c r="Q125" s="859">
        <f>'Statistics 2010-11'!Q24</f>
        <v>0</v>
      </c>
      <c r="R125" s="599"/>
      <c r="T125" s="1120" t="s">
        <v>41</v>
      </c>
      <c r="U125" s="1121"/>
      <c r="V125" s="1122"/>
      <c r="W125" s="191">
        <f>I140</f>
        <v>0</v>
      </c>
      <c r="X125" s="192">
        <f>J140</f>
        <v>0</v>
      </c>
      <c r="Y125" s="923">
        <f t="shared" ref="Y125:Y126" si="87">SUM(W125:X125)</f>
        <v>0</v>
      </c>
      <c r="Z125" s="1180">
        <f>SUM(W125:X126)</f>
        <v>0</v>
      </c>
    </row>
    <row r="126" spans="2:27" ht="15" customHeight="1" thickBot="1" x14ac:dyDescent="0.25">
      <c r="B126" s="538">
        <f t="shared" ref="B126:B134" si="88">B125+31</f>
        <v>213</v>
      </c>
      <c r="C126" s="504">
        <f>'Statistics 2010-11'!C25</f>
        <v>0</v>
      </c>
      <c r="D126" s="861">
        <f>'Statistics 2010-11'!D25</f>
        <v>0</v>
      </c>
      <c r="E126" s="862">
        <f>'Statistics 2010-11'!E25</f>
        <v>0</v>
      </c>
      <c r="F126" s="510">
        <f>'Statistics 2010-11'!F25</f>
        <v>0</v>
      </c>
      <c r="G126" s="861">
        <f>'Statistics 2010-11'!G25</f>
        <v>0</v>
      </c>
      <c r="H126" s="862">
        <f>'Statistics 2010-11'!H25</f>
        <v>0</v>
      </c>
      <c r="I126" s="510">
        <f>'Statistics 2010-11'!I25</f>
        <v>0</v>
      </c>
      <c r="J126" s="861">
        <f>'Statistics 2010-11'!J25</f>
        <v>0</v>
      </c>
      <c r="K126" s="862">
        <f>'Statistics 2010-11'!K25</f>
        <v>0</v>
      </c>
      <c r="L126" s="510">
        <f>'Statistics 2010-11'!L25</f>
        <v>0</v>
      </c>
      <c r="M126" s="861">
        <f>'Statistics 2010-11'!M25</f>
        <v>0</v>
      </c>
      <c r="N126" s="862">
        <f>'Statistics 2010-11'!N25</f>
        <v>0</v>
      </c>
      <c r="O126" s="510">
        <f>'Statistics 2010-11'!O25</f>
        <v>0</v>
      </c>
      <c r="P126" s="861">
        <f>'Statistics 2010-11'!P25</f>
        <v>0</v>
      </c>
      <c r="Q126" s="862">
        <f>'Statistics 2010-11'!Q25</f>
        <v>0</v>
      </c>
      <c r="R126" s="600">
        <v>1</v>
      </c>
      <c r="T126" s="1123" t="s">
        <v>68</v>
      </c>
      <c r="U126" s="1124"/>
      <c r="V126" s="1125"/>
      <c r="W126" s="193">
        <f>L140</f>
        <v>0</v>
      </c>
      <c r="X126" s="194">
        <f>M140</f>
        <v>0</v>
      </c>
      <c r="Y126" s="924">
        <f t="shared" si="87"/>
        <v>0</v>
      </c>
      <c r="Z126" s="1181"/>
    </row>
    <row r="127" spans="2:27" ht="15" customHeight="1" thickBot="1" x14ac:dyDescent="0.25">
      <c r="B127" s="538">
        <f t="shared" si="88"/>
        <v>244</v>
      </c>
      <c r="C127" s="502">
        <f>'Statistics 2010-11'!C26</f>
        <v>0</v>
      </c>
      <c r="D127" s="856">
        <f>'Statistics 2010-11'!D26</f>
        <v>0</v>
      </c>
      <c r="E127" s="859">
        <f>'Statistics 2010-11'!E26</f>
        <v>0</v>
      </c>
      <c r="F127" s="508">
        <f>'Statistics 2010-11'!F26</f>
        <v>0</v>
      </c>
      <c r="G127" s="856">
        <f>'Statistics 2010-11'!G26</f>
        <v>0</v>
      </c>
      <c r="H127" s="859">
        <f>'Statistics 2010-11'!H26</f>
        <v>0</v>
      </c>
      <c r="I127" s="508">
        <f>'Statistics 2010-11'!I26</f>
        <v>0</v>
      </c>
      <c r="J127" s="856">
        <f>'Statistics 2010-11'!J26</f>
        <v>0</v>
      </c>
      <c r="K127" s="859">
        <f>'Statistics 2010-11'!K26</f>
        <v>0</v>
      </c>
      <c r="L127" s="508">
        <f>'Statistics 2010-11'!L26</f>
        <v>0</v>
      </c>
      <c r="M127" s="856">
        <f>'Statistics 2010-11'!M26</f>
        <v>0</v>
      </c>
      <c r="N127" s="859">
        <f>'Statistics 2010-11'!N26</f>
        <v>0</v>
      </c>
      <c r="O127" s="508">
        <f>'Statistics 2010-11'!O26</f>
        <v>0</v>
      </c>
      <c r="P127" s="856">
        <f>'Statistics 2010-11'!P26</f>
        <v>0</v>
      </c>
      <c r="Q127" s="859">
        <f>'Statistics 2010-11'!Q26</f>
        <v>0</v>
      </c>
      <c r="R127" s="599">
        <v>1</v>
      </c>
      <c r="T127" s="1127" t="s">
        <v>78</v>
      </c>
      <c r="U127" s="1128"/>
      <c r="V127" s="1129"/>
      <c r="W127" s="107">
        <f>SUM(W123:W126)</f>
        <v>0</v>
      </c>
      <c r="X127" s="103">
        <f>SUM(X123:X126)</f>
        <v>0</v>
      </c>
      <c r="Y127" s="1182">
        <f>SUM(Y123:Y126)</f>
        <v>0</v>
      </c>
      <c r="Z127" s="1183"/>
    </row>
    <row r="128" spans="2:27" ht="15" customHeight="1" x14ac:dyDescent="0.2">
      <c r="B128" s="538">
        <f>B127+30</f>
        <v>274</v>
      </c>
      <c r="C128" s="503">
        <f>'Statistics 2010-11'!C27</f>
        <v>0</v>
      </c>
      <c r="D128" s="863">
        <f>'Statistics 2010-11'!D27</f>
        <v>0</v>
      </c>
      <c r="E128" s="864">
        <f>'Statistics 2010-11'!E27</f>
        <v>0</v>
      </c>
      <c r="F128" s="509">
        <f>'Statistics 2010-11'!F27</f>
        <v>0</v>
      </c>
      <c r="G128" s="863">
        <f>'Statistics 2010-11'!G27</f>
        <v>0</v>
      </c>
      <c r="H128" s="864">
        <f>'Statistics 2010-11'!H27</f>
        <v>0</v>
      </c>
      <c r="I128" s="509">
        <f>'Statistics 2010-11'!I27</f>
        <v>0</v>
      </c>
      <c r="J128" s="863">
        <f>'Statistics 2010-11'!J27</f>
        <v>0</v>
      </c>
      <c r="K128" s="864">
        <f>'Statistics 2010-11'!K27</f>
        <v>0</v>
      </c>
      <c r="L128" s="509">
        <f>'Statistics 2010-11'!L27</f>
        <v>0</v>
      </c>
      <c r="M128" s="863">
        <f>'Statistics 2010-11'!M27</f>
        <v>0</v>
      </c>
      <c r="N128" s="864">
        <f>'Statistics 2010-11'!N27</f>
        <v>0</v>
      </c>
      <c r="O128" s="509">
        <f>'Statistics 2010-11'!O27</f>
        <v>0</v>
      </c>
      <c r="P128" s="863">
        <f>'Statistics 2010-11'!P27</f>
        <v>0</v>
      </c>
      <c r="Q128" s="864">
        <f>'Statistics 2010-11'!Q27</f>
        <v>0</v>
      </c>
      <c r="R128" s="601">
        <v>1</v>
      </c>
    </row>
    <row r="129" spans="2:18" ht="15" customHeight="1" x14ac:dyDescent="0.2">
      <c r="B129" s="540">
        <f t="shared" si="88"/>
        <v>305</v>
      </c>
      <c r="C129" s="504">
        <f>'Statistics 2010-11'!C28</f>
        <v>0</v>
      </c>
      <c r="D129" s="861">
        <f>'Statistics 2010-11'!D28</f>
        <v>0</v>
      </c>
      <c r="E129" s="862">
        <f>'Statistics 2010-11'!E28</f>
        <v>0</v>
      </c>
      <c r="F129" s="510">
        <f>'Statistics 2010-11'!F28</f>
        <v>0</v>
      </c>
      <c r="G129" s="861">
        <f>'Statistics 2010-11'!G28</f>
        <v>0</v>
      </c>
      <c r="H129" s="862">
        <f>'Statistics 2010-11'!H28</f>
        <v>0</v>
      </c>
      <c r="I129" s="510">
        <f>'Statistics 2010-11'!I28</f>
        <v>0</v>
      </c>
      <c r="J129" s="861">
        <f>'Statistics 2010-11'!J28</f>
        <v>0</v>
      </c>
      <c r="K129" s="862">
        <f>'Statistics 2010-11'!K28</f>
        <v>0</v>
      </c>
      <c r="L129" s="510">
        <f>'Statistics 2010-11'!L28</f>
        <v>0</v>
      </c>
      <c r="M129" s="861">
        <f>'Statistics 2010-11'!M28</f>
        <v>0</v>
      </c>
      <c r="N129" s="862">
        <f>'Statistics 2010-11'!N28</f>
        <v>0</v>
      </c>
      <c r="O129" s="510">
        <f>'Statistics 2010-11'!O28</f>
        <v>0</v>
      </c>
      <c r="P129" s="861">
        <f>'Statistics 2010-11'!P28</f>
        <v>0</v>
      </c>
      <c r="Q129" s="862">
        <f>'Statistics 2010-11'!Q28</f>
        <v>0</v>
      </c>
      <c r="R129" s="600"/>
    </row>
    <row r="130" spans="2:18" ht="15" customHeight="1" x14ac:dyDescent="0.2">
      <c r="B130" s="538">
        <f>B129+30</f>
        <v>335</v>
      </c>
      <c r="C130" s="502">
        <f>'Statistics 2010-11'!C29</f>
        <v>0</v>
      </c>
      <c r="D130" s="856">
        <f>'Statistics 2010-11'!D29</f>
        <v>0</v>
      </c>
      <c r="E130" s="859">
        <f>'Statistics 2010-11'!E29</f>
        <v>0</v>
      </c>
      <c r="F130" s="508">
        <f>'Statistics 2010-11'!F29</f>
        <v>0</v>
      </c>
      <c r="G130" s="856">
        <f>'Statistics 2010-11'!G29</f>
        <v>0</v>
      </c>
      <c r="H130" s="859">
        <f>'Statistics 2010-11'!H29</f>
        <v>0</v>
      </c>
      <c r="I130" s="508">
        <f>'Statistics 2010-11'!I29</f>
        <v>0</v>
      </c>
      <c r="J130" s="856">
        <f>'Statistics 2010-11'!J29</f>
        <v>0</v>
      </c>
      <c r="K130" s="859">
        <f>'Statistics 2010-11'!K29</f>
        <v>0</v>
      </c>
      <c r="L130" s="508">
        <f>'Statistics 2010-11'!L29</f>
        <v>0</v>
      </c>
      <c r="M130" s="856">
        <f>'Statistics 2010-11'!M29</f>
        <v>0</v>
      </c>
      <c r="N130" s="859">
        <f>'Statistics 2010-11'!N29</f>
        <v>0</v>
      </c>
      <c r="O130" s="508">
        <f>'Statistics 2010-11'!O29</f>
        <v>0</v>
      </c>
      <c r="P130" s="856">
        <f>'Statistics 2010-11'!P29</f>
        <v>0</v>
      </c>
      <c r="Q130" s="859">
        <f>'Statistics 2010-11'!Q29</f>
        <v>0</v>
      </c>
      <c r="R130" s="599"/>
    </row>
    <row r="131" spans="2:18" ht="15" customHeight="1" x14ac:dyDescent="0.2">
      <c r="B131" s="539">
        <f t="shared" si="88"/>
        <v>366</v>
      </c>
      <c r="C131" s="503">
        <f>'Statistics 2010-11'!C30</f>
        <v>0</v>
      </c>
      <c r="D131" s="863">
        <f>'Statistics 2010-11'!D30</f>
        <v>0</v>
      </c>
      <c r="E131" s="864">
        <f>'Statistics 2010-11'!E30</f>
        <v>0</v>
      </c>
      <c r="F131" s="509">
        <f>'Statistics 2010-11'!F30</f>
        <v>0</v>
      </c>
      <c r="G131" s="863">
        <f>'Statistics 2010-11'!G30</f>
        <v>0</v>
      </c>
      <c r="H131" s="864">
        <f>'Statistics 2010-11'!H30</f>
        <v>0</v>
      </c>
      <c r="I131" s="509">
        <f>'Statistics 2010-11'!I30</f>
        <v>0</v>
      </c>
      <c r="J131" s="863">
        <f>'Statistics 2010-11'!J30</f>
        <v>0</v>
      </c>
      <c r="K131" s="864">
        <f>'Statistics 2010-11'!K30</f>
        <v>0</v>
      </c>
      <c r="L131" s="509">
        <f>'Statistics 2010-11'!L30</f>
        <v>0</v>
      </c>
      <c r="M131" s="863">
        <f>'Statistics 2010-11'!M30</f>
        <v>0</v>
      </c>
      <c r="N131" s="864">
        <f>'Statistics 2010-11'!N30</f>
        <v>0</v>
      </c>
      <c r="O131" s="509">
        <f>'Statistics 2010-11'!O30</f>
        <v>0</v>
      </c>
      <c r="P131" s="863">
        <f>'Statistics 2010-11'!P30</f>
        <v>0</v>
      </c>
      <c r="Q131" s="864">
        <f>'Statistics 2010-11'!Q30</f>
        <v>0</v>
      </c>
      <c r="R131" s="601"/>
    </row>
    <row r="132" spans="2:18" ht="15" customHeight="1" x14ac:dyDescent="0.2">
      <c r="B132" s="538">
        <f t="shared" si="88"/>
        <v>397</v>
      </c>
      <c r="C132" s="502">
        <f>'Statistics 2010-11'!C31</f>
        <v>0</v>
      </c>
      <c r="D132" s="856">
        <f>'Statistics 2010-11'!D31</f>
        <v>0</v>
      </c>
      <c r="E132" s="859">
        <f>'Statistics 2010-11'!E31</f>
        <v>0</v>
      </c>
      <c r="F132" s="508">
        <f>'Statistics 2010-11'!F31</f>
        <v>0</v>
      </c>
      <c r="G132" s="856">
        <f>'Statistics 2010-11'!G31</f>
        <v>0</v>
      </c>
      <c r="H132" s="859">
        <f>'Statistics 2010-11'!H31</f>
        <v>0</v>
      </c>
      <c r="I132" s="508">
        <f>'Statistics 2010-11'!I31</f>
        <v>0</v>
      </c>
      <c r="J132" s="856">
        <f>'Statistics 2010-11'!J31</f>
        <v>0</v>
      </c>
      <c r="K132" s="859">
        <f>'Statistics 2010-11'!K31</f>
        <v>0</v>
      </c>
      <c r="L132" s="508">
        <f>'Statistics 2010-11'!L31</f>
        <v>0</v>
      </c>
      <c r="M132" s="856">
        <f>'Statistics 2010-11'!M31</f>
        <v>0</v>
      </c>
      <c r="N132" s="859">
        <f>'Statistics 2010-11'!N31</f>
        <v>0</v>
      </c>
      <c r="O132" s="508">
        <f>'Statistics 2010-11'!O31</f>
        <v>0</v>
      </c>
      <c r="P132" s="856">
        <f>'Statistics 2010-11'!P31</f>
        <v>0</v>
      </c>
      <c r="Q132" s="859">
        <f>'Statistics 2010-11'!Q31</f>
        <v>0</v>
      </c>
      <c r="R132" s="599">
        <v>1</v>
      </c>
    </row>
    <row r="133" spans="2:18" ht="15" customHeight="1" x14ac:dyDescent="0.2">
      <c r="B133" s="538">
        <f>B132+28+IF(MOD(U115,4)=0,0,1)</f>
        <v>425</v>
      </c>
      <c r="C133" s="502">
        <f>'Statistics 2010-11'!C32</f>
        <v>0</v>
      </c>
      <c r="D133" s="856">
        <f>'Statistics 2010-11'!D32</f>
        <v>0</v>
      </c>
      <c r="E133" s="859">
        <f>'Statistics 2010-11'!E32</f>
        <v>0</v>
      </c>
      <c r="F133" s="508">
        <f>'Statistics 2010-11'!F32</f>
        <v>0</v>
      </c>
      <c r="G133" s="856">
        <f>'Statistics 2010-11'!G32</f>
        <v>0</v>
      </c>
      <c r="H133" s="859">
        <f>'Statistics 2010-11'!H32</f>
        <v>0</v>
      </c>
      <c r="I133" s="508">
        <f>'Statistics 2010-11'!I32</f>
        <v>0</v>
      </c>
      <c r="J133" s="856">
        <f>'Statistics 2010-11'!J32</f>
        <v>0</v>
      </c>
      <c r="K133" s="859">
        <f>'Statistics 2010-11'!K32</f>
        <v>0</v>
      </c>
      <c r="L133" s="508">
        <f>'Statistics 2010-11'!L32</f>
        <v>0</v>
      </c>
      <c r="M133" s="856">
        <f>'Statistics 2010-11'!M32</f>
        <v>0</v>
      </c>
      <c r="N133" s="859">
        <f>'Statistics 2010-11'!N32</f>
        <v>0</v>
      </c>
      <c r="O133" s="508">
        <f>'Statistics 2010-11'!O32</f>
        <v>0</v>
      </c>
      <c r="P133" s="856">
        <f>'Statistics 2010-11'!P32</f>
        <v>0</v>
      </c>
      <c r="Q133" s="859">
        <f>'Statistics 2010-11'!Q32</f>
        <v>0</v>
      </c>
      <c r="R133" s="599"/>
    </row>
    <row r="134" spans="2:18" ht="15" customHeight="1" thickBot="1" x14ac:dyDescent="0.25">
      <c r="B134" s="541">
        <f t="shared" si="88"/>
        <v>456</v>
      </c>
      <c r="C134" s="505">
        <f>'Statistics 2010-11'!C33</f>
        <v>0</v>
      </c>
      <c r="D134" s="857">
        <f>'Statistics 2010-11'!D33</f>
        <v>0</v>
      </c>
      <c r="E134" s="860">
        <f>'Statistics 2010-11'!E33</f>
        <v>0</v>
      </c>
      <c r="F134" s="511">
        <f>'Statistics 2010-11'!F33</f>
        <v>0</v>
      </c>
      <c r="G134" s="857">
        <f>'Statistics 2010-11'!G33</f>
        <v>0</v>
      </c>
      <c r="H134" s="860">
        <f>'Statistics 2010-11'!H33</f>
        <v>0</v>
      </c>
      <c r="I134" s="511">
        <f>'Statistics 2010-11'!I33</f>
        <v>0</v>
      </c>
      <c r="J134" s="857">
        <f>'Statistics 2010-11'!J33</f>
        <v>0</v>
      </c>
      <c r="K134" s="860">
        <f>'Statistics 2010-11'!K33</f>
        <v>0</v>
      </c>
      <c r="L134" s="511">
        <f>'Statistics 2010-11'!L33</f>
        <v>0</v>
      </c>
      <c r="M134" s="857">
        <f>'Statistics 2010-11'!M33</f>
        <v>0</v>
      </c>
      <c r="N134" s="860">
        <f>'Statistics 2010-11'!N33</f>
        <v>0</v>
      </c>
      <c r="O134" s="511">
        <f>'Statistics 2010-11'!O33</f>
        <v>0</v>
      </c>
      <c r="P134" s="857">
        <f>'Statistics 2010-11'!P33</f>
        <v>0</v>
      </c>
      <c r="Q134" s="860">
        <f>'Statistics 2010-11'!Q33</f>
        <v>0</v>
      </c>
      <c r="R134" s="866"/>
    </row>
    <row r="135" spans="2:18" ht="15" customHeight="1" thickBot="1" x14ac:dyDescent="0.25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7"/>
      <c r="Q135" s="7"/>
    </row>
    <row r="136" spans="2:18" ht="15" customHeight="1" x14ac:dyDescent="0.2">
      <c r="B136" s="608" t="s">
        <v>97</v>
      </c>
      <c r="C136" s="869">
        <f>C125</f>
        <v>0</v>
      </c>
      <c r="D136" s="909">
        <f>D125</f>
        <v>0</v>
      </c>
      <c r="E136" s="616">
        <f t="shared" ref="E136:Q136" si="89">E125</f>
        <v>0</v>
      </c>
      <c r="F136" s="869">
        <f t="shared" si="89"/>
        <v>0</v>
      </c>
      <c r="G136" s="909">
        <f t="shared" si="89"/>
        <v>0</v>
      </c>
      <c r="H136" s="620">
        <f t="shared" si="89"/>
        <v>0</v>
      </c>
      <c r="I136" s="869">
        <f t="shared" si="89"/>
        <v>0</v>
      </c>
      <c r="J136" s="909">
        <f t="shared" si="89"/>
        <v>0</v>
      </c>
      <c r="K136" s="885">
        <f t="shared" si="89"/>
        <v>0</v>
      </c>
      <c r="L136" s="869">
        <f t="shared" si="89"/>
        <v>0</v>
      </c>
      <c r="M136" s="909">
        <f t="shared" si="89"/>
        <v>0</v>
      </c>
      <c r="N136" s="912">
        <f t="shared" si="89"/>
        <v>0</v>
      </c>
      <c r="O136" s="869">
        <f t="shared" si="89"/>
        <v>0</v>
      </c>
      <c r="P136" s="909">
        <f t="shared" si="89"/>
        <v>0</v>
      </c>
      <c r="Q136" s="881">
        <f t="shared" si="89"/>
        <v>0</v>
      </c>
      <c r="R136" s="915">
        <f>SUM(R123:R125)</f>
        <v>0</v>
      </c>
    </row>
    <row r="137" spans="2:18" ht="15" customHeight="1" x14ac:dyDescent="0.2">
      <c r="B137" s="609" t="s">
        <v>98</v>
      </c>
      <c r="C137" s="870">
        <f>C128-C125</f>
        <v>0</v>
      </c>
      <c r="D137" s="910">
        <f>D128-D125</f>
        <v>0</v>
      </c>
      <c r="E137" s="617">
        <f t="shared" ref="E137:Q137" si="90">E128-E125</f>
        <v>0</v>
      </c>
      <c r="F137" s="870">
        <f t="shared" si="90"/>
        <v>0</v>
      </c>
      <c r="G137" s="910">
        <f t="shared" si="90"/>
        <v>0</v>
      </c>
      <c r="H137" s="621">
        <f t="shared" si="90"/>
        <v>0</v>
      </c>
      <c r="I137" s="870">
        <f t="shared" si="90"/>
        <v>0</v>
      </c>
      <c r="J137" s="910">
        <f t="shared" si="90"/>
        <v>0</v>
      </c>
      <c r="K137" s="886">
        <f t="shared" si="90"/>
        <v>0</v>
      </c>
      <c r="L137" s="870">
        <f t="shared" si="90"/>
        <v>0</v>
      </c>
      <c r="M137" s="910">
        <f t="shared" si="90"/>
        <v>0</v>
      </c>
      <c r="N137" s="913">
        <f t="shared" si="90"/>
        <v>0</v>
      </c>
      <c r="O137" s="870">
        <f t="shared" si="90"/>
        <v>0</v>
      </c>
      <c r="P137" s="910">
        <f t="shared" si="90"/>
        <v>0</v>
      </c>
      <c r="Q137" s="882">
        <f t="shared" si="90"/>
        <v>0</v>
      </c>
      <c r="R137" s="916">
        <f>SUM(R126:R128)</f>
        <v>3</v>
      </c>
    </row>
    <row r="138" spans="2:18" ht="15" customHeight="1" x14ac:dyDescent="0.2">
      <c r="B138" s="609" t="s">
        <v>99</v>
      </c>
      <c r="C138" s="870">
        <f>C131-C128</f>
        <v>0</v>
      </c>
      <c r="D138" s="910">
        <f>D131-D128</f>
        <v>0</v>
      </c>
      <c r="E138" s="617">
        <f t="shared" ref="E138:Q138" si="91">E131-E128</f>
        <v>0</v>
      </c>
      <c r="F138" s="870">
        <f t="shared" si="91"/>
        <v>0</v>
      </c>
      <c r="G138" s="910">
        <f t="shared" si="91"/>
        <v>0</v>
      </c>
      <c r="H138" s="621">
        <f t="shared" si="91"/>
        <v>0</v>
      </c>
      <c r="I138" s="870">
        <f t="shared" si="91"/>
        <v>0</v>
      </c>
      <c r="J138" s="910">
        <f t="shared" si="91"/>
        <v>0</v>
      </c>
      <c r="K138" s="886">
        <f t="shared" si="91"/>
        <v>0</v>
      </c>
      <c r="L138" s="870">
        <f t="shared" si="91"/>
        <v>0</v>
      </c>
      <c r="M138" s="910">
        <f t="shared" si="91"/>
        <v>0</v>
      </c>
      <c r="N138" s="913">
        <f t="shared" si="91"/>
        <v>0</v>
      </c>
      <c r="O138" s="870">
        <f t="shared" si="91"/>
        <v>0</v>
      </c>
      <c r="P138" s="910">
        <f t="shared" si="91"/>
        <v>0</v>
      </c>
      <c r="Q138" s="882">
        <f t="shared" si="91"/>
        <v>0</v>
      </c>
      <c r="R138" s="916">
        <f>SUM(R129:R131)</f>
        <v>0</v>
      </c>
    </row>
    <row r="139" spans="2:18" ht="15" customHeight="1" thickBot="1" x14ac:dyDescent="0.25">
      <c r="B139" s="610" t="s">
        <v>100</v>
      </c>
      <c r="C139" s="870">
        <f>C134-C131</f>
        <v>0</v>
      </c>
      <c r="D139" s="910">
        <f>D134-D131</f>
        <v>0</v>
      </c>
      <c r="E139" s="617">
        <f t="shared" ref="E139:Q139" si="92">E134-E131</f>
        <v>0</v>
      </c>
      <c r="F139" s="870">
        <f t="shared" si="92"/>
        <v>0</v>
      </c>
      <c r="G139" s="910">
        <f t="shared" si="92"/>
        <v>0</v>
      </c>
      <c r="H139" s="621">
        <f t="shared" si="92"/>
        <v>0</v>
      </c>
      <c r="I139" s="870">
        <f t="shared" si="92"/>
        <v>0</v>
      </c>
      <c r="J139" s="910">
        <f t="shared" si="92"/>
        <v>0</v>
      </c>
      <c r="K139" s="886">
        <f t="shared" si="92"/>
        <v>0</v>
      </c>
      <c r="L139" s="870">
        <f t="shared" si="92"/>
        <v>0</v>
      </c>
      <c r="M139" s="910">
        <f t="shared" si="92"/>
        <v>0</v>
      </c>
      <c r="N139" s="913">
        <f t="shared" si="92"/>
        <v>0</v>
      </c>
      <c r="O139" s="870">
        <f t="shared" si="92"/>
        <v>0</v>
      </c>
      <c r="P139" s="910">
        <f t="shared" si="92"/>
        <v>0</v>
      </c>
      <c r="Q139" s="882">
        <f t="shared" si="92"/>
        <v>0</v>
      </c>
      <c r="R139" s="916">
        <f>SUM(R132:R134)</f>
        <v>1</v>
      </c>
    </row>
    <row r="140" spans="2:18" ht="15" customHeight="1" thickBot="1" x14ac:dyDescent="0.25">
      <c r="B140" s="904" t="s">
        <v>96</v>
      </c>
      <c r="C140" s="872">
        <f>SUM(C136:C139)</f>
        <v>0</v>
      </c>
      <c r="D140" s="911">
        <f>SUM(D136:D139)</f>
        <v>0</v>
      </c>
      <c r="E140" s="619">
        <f t="shared" ref="E140" si="93">SUM(E136:E139)</f>
        <v>0</v>
      </c>
      <c r="F140" s="872">
        <f t="shared" ref="F140" si="94">SUM(F136:F139)</f>
        <v>0</v>
      </c>
      <c r="G140" s="911">
        <f t="shared" ref="G140" si="95">SUM(G136:G139)</f>
        <v>0</v>
      </c>
      <c r="H140" s="623">
        <f t="shared" ref="H140" si="96">SUM(H136:H139)</f>
        <v>0</v>
      </c>
      <c r="I140" s="872">
        <f t="shared" ref="I140" si="97">SUM(I136:I139)</f>
        <v>0</v>
      </c>
      <c r="J140" s="911">
        <f t="shared" ref="J140" si="98">SUM(J136:J139)</f>
        <v>0</v>
      </c>
      <c r="K140" s="888">
        <f t="shared" ref="K140" si="99">SUM(K136:K139)</f>
        <v>0</v>
      </c>
      <c r="L140" s="872">
        <f t="shared" ref="L140" si="100">SUM(L136:L139)</f>
        <v>0</v>
      </c>
      <c r="M140" s="911">
        <f t="shared" ref="M140" si="101">SUM(M136:M139)</f>
        <v>0</v>
      </c>
      <c r="N140" s="914">
        <f t="shared" ref="N140" si="102">SUM(N136:N139)</f>
        <v>0</v>
      </c>
      <c r="O140" s="872">
        <f t="shared" ref="O140" si="103">SUM(O136:O139)</f>
        <v>0</v>
      </c>
      <c r="P140" s="911">
        <f t="shared" ref="P140" si="104">SUM(P136:P139)</f>
        <v>0</v>
      </c>
      <c r="Q140" s="884">
        <f t="shared" ref="Q140" si="105">SUM(Q136:Q139)</f>
        <v>0</v>
      </c>
      <c r="R140" s="917">
        <f t="shared" ref="R140" si="106">SUM(R136:R139)</f>
        <v>4</v>
      </c>
    </row>
    <row r="141" spans="2:18" ht="15" customHeight="1" x14ac:dyDescent="0.2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2:18" ht="15" customHeight="1" x14ac:dyDescent="0.2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</row>
    <row r="143" spans="2:18" ht="15" customHeight="1" x14ac:dyDescent="0.2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</row>
    <row r="144" spans="2:18" ht="15" customHeight="1" x14ac:dyDescent="0.2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2:15" ht="15" customHeight="1" x14ac:dyDescent="0.2"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2:15" ht="15" customHeight="1" x14ac:dyDescent="0.2"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</row>
    <row r="147" spans="2:15" ht="15" customHeight="1" x14ac:dyDescent="0.2"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</row>
    <row r="148" spans="2:15" ht="15" customHeight="1" x14ac:dyDescent="0.2"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</row>
    <row r="149" spans="2:15" ht="15" customHeight="1" x14ac:dyDescent="0.2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2:15" ht="15" customHeight="1" x14ac:dyDescent="0.2"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</row>
    <row r="151" spans="2:15" ht="15" customHeight="1" x14ac:dyDescent="0.2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2:15" ht="15" customHeight="1" x14ac:dyDescent="0.2"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</row>
    <row r="153" spans="2:15" ht="15" customHeight="1" x14ac:dyDescent="0.2"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2:15" ht="15" customHeight="1" x14ac:dyDescent="0.2"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</row>
    <row r="155" spans="2:15" ht="15" customHeight="1" x14ac:dyDescent="0.2"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2:15" ht="15" customHeight="1" x14ac:dyDescent="0.2"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</row>
    <row r="157" spans="2:15" ht="15" customHeight="1" x14ac:dyDescent="0.2"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</row>
    <row r="158" spans="2:15" ht="15" customHeight="1" x14ac:dyDescent="0.2"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2:15" ht="15" customHeight="1" x14ac:dyDescent="0.2"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2:15" ht="15" customHeight="1" x14ac:dyDescent="0.2"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</row>
    <row r="161" spans="2:15" ht="15" customHeight="1" x14ac:dyDescent="0.2"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</row>
    <row r="162" spans="2:15" ht="15" customHeight="1" x14ac:dyDescent="0.2"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</row>
    <row r="163" spans="2:15" ht="15" customHeight="1" x14ac:dyDescent="0.2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2:15" ht="15" customHeight="1" x14ac:dyDescent="0.2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</row>
    <row r="165" spans="2:15" ht="15" customHeight="1" x14ac:dyDescent="0.2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</row>
    <row r="166" spans="2:15" ht="15" customHeight="1" x14ac:dyDescent="0.2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</row>
    <row r="167" spans="2:15" ht="15" customHeight="1" x14ac:dyDescent="0.2"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</row>
  </sheetData>
  <mergeCells count="98">
    <mergeCell ref="B2:L2"/>
    <mergeCell ref="M2:N2"/>
    <mergeCell ref="T10:V10"/>
    <mergeCell ref="Z10:Z11"/>
    <mergeCell ref="T11:V11"/>
    <mergeCell ref="T8:V8"/>
    <mergeCell ref="Z8:Z9"/>
    <mergeCell ref="T9:V9"/>
    <mergeCell ref="C6:E6"/>
    <mergeCell ref="F6:H6"/>
    <mergeCell ref="I6:K6"/>
    <mergeCell ref="L6:N6"/>
    <mergeCell ref="O6:Q6"/>
    <mergeCell ref="T6:Z6"/>
    <mergeCell ref="T7:V7"/>
    <mergeCell ref="Y7:Z7"/>
    <mergeCell ref="C29:E29"/>
    <mergeCell ref="F29:H29"/>
    <mergeCell ref="I29:K29"/>
    <mergeCell ref="L29:N29"/>
    <mergeCell ref="O29:Q29"/>
    <mergeCell ref="T29:Z29"/>
    <mergeCell ref="T12:V12"/>
    <mergeCell ref="Y12:Z12"/>
    <mergeCell ref="T30:V30"/>
    <mergeCell ref="Y30:Z30"/>
    <mergeCell ref="T31:V31"/>
    <mergeCell ref="Z31:Z32"/>
    <mergeCell ref="T32:V32"/>
    <mergeCell ref="T33:V33"/>
    <mergeCell ref="Z33:Z34"/>
    <mergeCell ref="T34:V34"/>
    <mergeCell ref="T35:V35"/>
    <mergeCell ref="Y35:Z35"/>
    <mergeCell ref="T58:V58"/>
    <mergeCell ref="Y58:Z58"/>
    <mergeCell ref="C52:E52"/>
    <mergeCell ref="F52:H52"/>
    <mergeCell ref="I52:K52"/>
    <mergeCell ref="L52:N52"/>
    <mergeCell ref="O52:Q52"/>
    <mergeCell ref="T52:Z52"/>
    <mergeCell ref="T81:V81"/>
    <mergeCell ref="Y81:Z81"/>
    <mergeCell ref="T53:V53"/>
    <mergeCell ref="Y53:Z53"/>
    <mergeCell ref="C75:E75"/>
    <mergeCell ref="F75:H75"/>
    <mergeCell ref="I75:K75"/>
    <mergeCell ref="L75:N75"/>
    <mergeCell ref="O75:Q75"/>
    <mergeCell ref="T75:Z75"/>
    <mergeCell ref="T54:V54"/>
    <mergeCell ref="Z54:Z55"/>
    <mergeCell ref="T55:V55"/>
    <mergeCell ref="T56:V56"/>
    <mergeCell ref="Z56:Z57"/>
    <mergeCell ref="T57:V57"/>
    <mergeCell ref="T99:V99"/>
    <mergeCell ref="Y99:Z99"/>
    <mergeCell ref="T76:V76"/>
    <mergeCell ref="Y76:Z76"/>
    <mergeCell ref="C98:E98"/>
    <mergeCell ref="F98:H98"/>
    <mergeCell ref="I98:K98"/>
    <mergeCell ref="L98:N98"/>
    <mergeCell ref="O98:Q98"/>
    <mergeCell ref="T98:Z98"/>
    <mergeCell ref="T77:V77"/>
    <mergeCell ref="Z77:Z78"/>
    <mergeCell ref="T78:V78"/>
    <mergeCell ref="T79:V79"/>
    <mergeCell ref="Z79:Z80"/>
    <mergeCell ref="T80:V80"/>
    <mergeCell ref="C121:E121"/>
    <mergeCell ref="F121:H121"/>
    <mergeCell ref="I121:K121"/>
    <mergeCell ref="L121:N121"/>
    <mergeCell ref="O121:Q121"/>
    <mergeCell ref="T100:V100"/>
    <mergeCell ref="Z100:Z101"/>
    <mergeCell ref="T101:V101"/>
    <mergeCell ref="T102:V102"/>
    <mergeCell ref="Z102:Z103"/>
    <mergeCell ref="T103:V103"/>
    <mergeCell ref="T104:V104"/>
    <mergeCell ref="Y104:Z104"/>
    <mergeCell ref="T123:V123"/>
    <mergeCell ref="Z123:Z124"/>
    <mergeCell ref="T124:V124"/>
    <mergeCell ref="T122:V122"/>
    <mergeCell ref="Y122:Z122"/>
    <mergeCell ref="T121:Z121"/>
    <mergeCell ref="T125:V125"/>
    <mergeCell ref="Z125:Z126"/>
    <mergeCell ref="T126:V126"/>
    <mergeCell ref="T127:V127"/>
    <mergeCell ref="Y127:Z127"/>
  </mergeCells>
  <conditionalFormatting sqref="Y8:Z8 W12:Y12 Y9:Y11">
    <cfRule type="expression" dxfId="151" priority="23">
      <formula>IF(W8=0,1,0)</formula>
    </cfRule>
  </conditionalFormatting>
  <conditionalFormatting sqref="W8:Z9 W9:Y13">
    <cfRule type="expression" dxfId="150" priority="24">
      <formula>IF(W8=0,1,0)</formula>
    </cfRule>
  </conditionalFormatting>
  <conditionalFormatting sqref="Z10">
    <cfRule type="expression" dxfId="149" priority="21">
      <formula>IF(Z10=0,1,0)</formula>
    </cfRule>
  </conditionalFormatting>
  <conditionalFormatting sqref="Z10">
    <cfRule type="expression" dxfId="148" priority="22">
      <formula>IF(Z10=0,1,0)</formula>
    </cfRule>
  </conditionalFormatting>
  <conditionalFormatting sqref="Z33">
    <cfRule type="expression" dxfId="147" priority="17">
      <formula>IF(Z33=0,1,0)</formula>
    </cfRule>
  </conditionalFormatting>
  <conditionalFormatting sqref="Y31:Z31 W35:Y35 Y32:Y34">
    <cfRule type="expression" dxfId="146" priority="19">
      <formula>IF(W31=0,1,0)</formula>
    </cfRule>
  </conditionalFormatting>
  <conditionalFormatting sqref="W31:Z31 W32:Y35">
    <cfRule type="expression" dxfId="145" priority="20">
      <formula>IF(W31=0,1,0)</formula>
    </cfRule>
  </conditionalFormatting>
  <conditionalFormatting sqref="Z33">
    <cfRule type="expression" dxfId="144" priority="18">
      <formula>IF(Z33=0,1,0)</formula>
    </cfRule>
  </conditionalFormatting>
  <conditionalFormatting sqref="Z125">
    <cfRule type="expression" dxfId="143" priority="1">
      <formula>IF(Z125=0,1,0)</formula>
    </cfRule>
  </conditionalFormatting>
  <conditionalFormatting sqref="Z56">
    <cfRule type="expression" dxfId="142" priority="13">
      <formula>IF(Z56=0,1,0)</formula>
    </cfRule>
  </conditionalFormatting>
  <conditionalFormatting sqref="Y54:Z54 W58:Y58 Y55:Y57">
    <cfRule type="expression" dxfId="141" priority="15">
      <formula>IF(W54=0,1,0)</formula>
    </cfRule>
  </conditionalFormatting>
  <conditionalFormatting sqref="W54:Z54 W55:Y58">
    <cfRule type="expression" dxfId="140" priority="16">
      <formula>IF(W54=0,1,0)</formula>
    </cfRule>
  </conditionalFormatting>
  <conditionalFormatting sqref="Z56">
    <cfRule type="expression" dxfId="139" priority="14">
      <formula>IF(Z56=0,1,0)</formula>
    </cfRule>
  </conditionalFormatting>
  <conditionalFormatting sqref="Z79">
    <cfRule type="expression" dxfId="138" priority="9">
      <formula>IF(Z79=0,1,0)</formula>
    </cfRule>
  </conditionalFormatting>
  <conditionalFormatting sqref="Y77:Z77 W81:Y81 Y78:Y80">
    <cfRule type="expression" dxfId="137" priority="11">
      <formula>IF(W77=0,1,0)</formula>
    </cfRule>
  </conditionalFormatting>
  <conditionalFormatting sqref="W77:Z77 W78:Y81">
    <cfRule type="expression" dxfId="136" priority="12">
      <formula>IF(W77=0,1,0)</formula>
    </cfRule>
  </conditionalFormatting>
  <conditionalFormatting sqref="Z79">
    <cfRule type="expression" dxfId="135" priority="10">
      <formula>IF(Z79=0,1,0)</formula>
    </cfRule>
  </conditionalFormatting>
  <conditionalFormatting sqref="Z102">
    <cfRule type="expression" dxfId="134" priority="5">
      <formula>IF(Z102=0,1,0)</formula>
    </cfRule>
  </conditionalFormatting>
  <conditionalFormatting sqref="Y100:Z100 W104:Y104 Y101:Y103">
    <cfRule type="expression" dxfId="133" priority="7">
      <formula>IF(W100=0,1,0)</formula>
    </cfRule>
  </conditionalFormatting>
  <conditionalFormatting sqref="W100:Z100 W101:Y104">
    <cfRule type="expression" dxfId="132" priority="8">
      <formula>IF(W100=0,1,0)</formula>
    </cfRule>
  </conditionalFormatting>
  <conditionalFormatting sqref="Z102">
    <cfRule type="expression" dxfId="131" priority="6">
      <formula>IF(Z102=0,1,0)</formula>
    </cfRule>
  </conditionalFormatting>
  <conditionalFormatting sqref="Y123:Z123 W127:Y127 Y124:Y126">
    <cfRule type="expression" dxfId="130" priority="3">
      <formula>IF(W123=0,1,0)</formula>
    </cfRule>
  </conditionalFormatting>
  <conditionalFormatting sqref="W123:Z123 W124:Y127">
    <cfRule type="expression" dxfId="129" priority="4">
      <formula>IF(W123=0,1,0)</formula>
    </cfRule>
  </conditionalFormatting>
  <conditionalFormatting sqref="Z125">
    <cfRule type="expression" dxfId="128" priority="2">
      <formula>IF(Z125=0,1,0)</formula>
    </cfRule>
  </conditionalFormatting>
  <pageMargins left="0.23622047244094491" right="0.23622047244094491" top="0.15748031496062992" bottom="0.15748031496062992" header="0.31496062992125984" footer="0.31496062992125984"/>
  <pageSetup paperSize="8" scale="5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WH79"/>
  <sheetViews>
    <sheetView topLeftCell="B19" zoomScale="70" zoomScaleNormal="70" zoomScalePageLayoutView="70" workbookViewId="0">
      <selection activeCell="B33" sqref="B33"/>
    </sheetView>
  </sheetViews>
  <sheetFormatPr defaultColWidth="0" defaultRowHeight="12.75" x14ac:dyDescent="0.2"/>
  <cols>
    <col min="1" max="1" width="1.85546875" style="1" customWidth="1"/>
    <col min="2" max="2" width="23.28515625" style="1" customWidth="1"/>
    <col min="3" max="19" width="13.7109375" style="1" customWidth="1"/>
    <col min="20" max="20" width="13.7109375" style="10" customWidth="1"/>
    <col min="21" max="23" width="13.7109375" style="1" customWidth="1"/>
    <col min="24" max="24" width="7.7109375" style="1" customWidth="1"/>
    <col min="25" max="25" width="7.42578125" style="1" customWidth="1"/>
    <col min="26" max="26" width="2.42578125" style="1" customWidth="1"/>
    <col min="27" max="249" width="8.85546875" style="1" hidden="1"/>
    <col min="250" max="250" width="23.28515625" style="1" hidden="1"/>
    <col min="251" max="251" width="12.28515625" style="1" hidden="1"/>
    <col min="252" max="252" width="10.28515625" style="1" hidden="1"/>
    <col min="253" max="253" width="10" style="1" hidden="1"/>
    <col min="254" max="254" width="11.42578125" style="1" hidden="1"/>
    <col min="255" max="255" width="10.7109375" style="1" hidden="1"/>
    <col min="256" max="256" width="10.28515625" style="1" hidden="1"/>
    <col min="257" max="257" width="9.7109375" style="1" hidden="1"/>
    <col min="258" max="258" width="10.7109375" style="1" hidden="1"/>
    <col min="259" max="260" width="9.7109375" style="1" hidden="1"/>
    <col min="261" max="261" width="10.7109375" style="1" hidden="1"/>
    <col min="262" max="262" width="12.42578125" style="1" hidden="1"/>
    <col min="263" max="263" width="12" style="1" hidden="1"/>
    <col min="264" max="264" width="8.85546875" style="1" hidden="1"/>
    <col min="265" max="265" width="11.28515625" style="1" hidden="1"/>
    <col min="266" max="266" width="10.7109375" style="1" hidden="1"/>
    <col min="267" max="267" width="9.42578125" style="1" hidden="1"/>
    <col min="268" max="268" width="12.7109375" style="1" hidden="1"/>
    <col min="269" max="269" width="10.140625" style="1" hidden="1"/>
    <col min="270" max="271" width="11.7109375" style="1" hidden="1"/>
    <col min="272" max="272" width="2.7109375" style="1" hidden="1"/>
    <col min="273" max="274" width="11.7109375" style="1" hidden="1"/>
    <col min="275" max="275" width="10.7109375" style="1" hidden="1"/>
    <col min="276" max="276" width="11.28515625" style="1" hidden="1"/>
    <col min="277" max="505" width="8.85546875" style="1" hidden="1"/>
    <col min="506" max="506" width="23.28515625" style="1" hidden="1"/>
    <col min="507" max="507" width="12.28515625" style="1" hidden="1"/>
    <col min="508" max="508" width="10.28515625" style="1" hidden="1"/>
    <col min="509" max="509" width="10" style="1" hidden="1"/>
    <col min="510" max="510" width="11.42578125" style="1" hidden="1"/>
    <col min="511" max="511" width="10.7109375" style="1" hidden="1"/>
    <col min="512" max="512" width="10.28515625" style="1" hidden="1"/>
    <col min="513" max="513" width="9.7109375" style="1" hidden="1"/>
    <col min="514" max="514" width="10.7109375" style="1" hidden="1"/>
    <col min="515" max="516" width="9.7109375" style="1" hidden="1"/>
    <col min="517" max="517" width="10.7109375" style="1" hidden="1"/>
    <col min="518" max="518" width="12.42578125" style="1" hidden="1"/>
    <col min="519" max="519" width="12" style="1" hidden="1"/>
    <col min="520" max="520" width="8.85546875" style="1" hidden="1"/>
    <col min="521" max="521" width="11.28515625" style="1" hidden="1"/>
    <col min="522" max="522" width="10.7109375" style="1" hidden="1"/>
    <col min="523" max="523" width="9.42578125" style="1" hidden="1"/>
    <col min="524" max="524" width="12.7109375" style="1" hidden="1"/>
    <col min="525" max="525" width="10.140625" style="1" hidden="1"/>
    <col min="526" max="527" width="11.7109375" style="1" hidden="1"/>
    <col min="528" max="528" width="2.7109375" style="1" hidden="1"/>
    <col min="529" max="530" width="11.7109375" style="1" hidden="1"/>
    <col min="531" max="531" width="10.7109375" style="1" hidden="1"/>
    <col min="532" max="532" width="11.28515625" style="1" hidden="1"/>
    <col min="533" max="761" width="8.85546875" style="1" hidden="1"/>
    <col min="762" max="762" width="23.28515625" style="1" hidden="1"/>
    <col min="763" max="763" width="12.28515625" style="1" hidden="1"/>
    <col min="764" max="764" width="10.28515625" style="1" hidden="1"/>
    <col min="765" max="765" width="10" style="1" hidden="1"/>
    <col min="766" max="766" width="11.42578125" style="1" hidden="1"/>
    <col min="767" max="767" width="10.7109375" style="1" hidden="1"/>
    <col min="768" max="768" width="10.28515625" style="1" hidden="1"/>
    <col min="769" max="769" width="9.7109375" style="1" hidden="1"/>
    <col min="770" max="770" width="10.7109375" style="1" hidden="1"/>
    <col min="771" max="772" width="9.7109375" style="1" hidden="1"/>
    <col min="773" max="773" width="10.7109375" style="1" hidden="1"/>
    <col min="774" max="774" width="12.42578125" style="1" hidden="1"/>
    <col min="775" max="775" width="12" style="1" hidden="1"/>
    <col min="776" max="776" width="8.85546875" style="1" hidden="1"/>
    <col min="777" max="777" width="11.28515625" style="1" hidden="1"/>
    <col min="778" max="778" width="10.7109375" style="1" hidden="1"/>
    <col min="779" max="779" width="9.42578125" style="1" hidden="1"/>
    <col min="780" max="780" width="12.7109375" style="1" hidden="1"/>
    <col min="781" max="781" width="10.140625" style="1" hidden="1"/>
    <col min="782" max="783" width="11.7109375" style="1" hidden="1"/>
    <col min="784" max="784" width="2.7109375" style="1" hidden="1"/>
    <col min="785" max="786" width="11.7109375" style="1" hidden="1"/>
    <col min="787" max="787" width="10.7109375" style="1" hidden="1"/>
    <col min="788" max="788" width="11.28515625" style="1" hidden="1"/>
    <col min="789" max="1017" width="8.85546875" style="1" hidden="1"/>
    <col min="1018" max="1018" width="23.28515625" style="1" hidden="1"/>
    <col min="1019" max="1019" width="12.28515625" style="1" hidden="1"/>
    <col min="1020" max="1020" width="10.28515625" style="1" hidden="1"/>
    <col min="1021" max="1021" width="10" style="1" hidden="1"/>
    <col min="1022" max="1022" width="11.42578125" style="1" hidden="1"/>
    <col min="1023" max="1023" width="10.7109375" style="1" hidden="1"/>
    <col min="1024" max="1024" width="10.28515625" style="1" hidden="1"/>
    <col min="1025" max="1025" width="9.7109375" style="1" hidden="1"/>
    <col min="1026" max="1026" width="10.7109375" style="1" hidden="1"/>
    <col min="1027" max="1028" width="9.7109375" style="1" hidden="1"/>
    <col min="1029" max="1029" width="10.7109375" style="1" hidden="1"/>
    <col min="1030" max="1030" width="12.42578125" style="1" hidden="1"/>
    <col min="1031" max="1031" width="12" style="1" hidden="1"/>
    <col min="1032" max="1032" width="8.85546875" style="1" hidden="1"/>
    <col min="1033" max="1033" width="11.28515625" style="1" hidden="1"/>
    <col min="1034" max="1034" width="10.7109375" style="1" hidden="1"/>
    <col min="1035" max="1035" width="9.42578125" style="1" hidden="1"/>
    <col min="1036" max="1036" width="12.7109375" style="1" hidden="1"/>
    <col min="1037" max="1037" width="10.140625" style="1" hidden="1"/>
    <col min="1038" max="1039" width="11.7109375" style="1" hidden="1"/>
    <col min="1040" max="1040" width="2.7109375" style="1" hidden="1"/>
    <col min="1041" max="1042" width="11.7109375" style="1" hidden="1"/>
    <col min="1043" max="1043" width="10.7109375" style="1" hidden="1"/>
    <col min="1044" max="1044" width="11.28515625" style="1" hidden="1"/>
    <col min="1045" max="1273" width="8.85546875" style="1" hidden="1"/>
    <col min="1274" max="1274" width="23.28515625" style="1" hidden="1"/>
    <col min="1275" max="1275" width="12.28515625" style="1" hidden="1"/>
    <col min="1276" max="1276" width="10.28515625" style="1" hidden="1"/>
    <col min="1277" max="1277" width="10" style="1" hidden="1"/>
    <col min="1278" max="1278" width="11.42578125" style="1" hidden="1"/>
    <col min="1279" max="1279" width="10.7109375" style="1" hidden="1"/>
    <col min="1280" max="1280" width="10.28515625" style="1" hidden="1"/>
    <col min="1281" max="1281" width="9.7109375" style="1" hidden="1"/>
    <col min="1282" max="1282" width="10.7109375" style="1" hidden="1"/>
    <col min="1283" max="1284" width="9.7109375" style="1" hidden="1"/>
    <col min="1285" max="1285" width="10.7109375" style="1" hidden="1"/>
    <col min="1286" max="1286" width="12.42578125" style="1" hidden="1"/>
    <col min="1287" max="1287" width="12" style="1" hidden="1"/>
    <col min="1288" max="1288" width="8.85546875" style="1" hidden="1"/>
    <col min="1289" max="1289" width="11.28515625" style="1" hidden="1"/>
    <col min="1290" max="1290" width="10.7109375" style="1" hidden="1"/>
    <col min="1291" max="1291" width="9.42578125" style="1" hidden="1"/>
    <col min="1292" max="1292" width="12.7109375" style="1" hidden="1"/>
    <col min="1293" max="1293" width="10.140625" style="1" hidden="1"/>
    <col min="1294" max="1295" width="11.7109375" style="1" hidden="1"/>
    <col min="1296" max="1296" width="2.7109375" style="1" hidden="1"/>
    <col min="1297" max="1298" width="11.7109375" style="1" hidden="1"/>
    <col min="1299" max="1299" width="10.7109375" style="1" hidden="1"/>
    <col min="1300" max="1300" width="11.28515625" style="1" hidden="1"/>
    <col min="1301" max="1529" width="8.85546875" style="1" hidden="1"/>
    <col min="1530" max="1530" width="23.28515625" style="1" hidden="1"/>
    <col min="1531" max="1531" width="12.28515625" style="1" hidden="1"/>
    <col min="1532" max="1532" width="10.28515625" style="1" hidden="1"/>
    <col min="1533" max="1533" width="10" style="1" hidden="1"/>
    <col min="1534" max="1534" width="11.42578125" style="1" hidden="1"/>
    <col min="1535" max="1535" width="10.7109375" style="1" hidden="1"/>
    <col min="1536" max="1536" width="10.28515625" style="1" hidden="1"/>
    <col min="1537" max="1537" width="9.7109375" style="1" hidden="1"/>
    <col min="1538" max="1538" width="10.7109375" style="1" hidden="1"/>
    <col min="1539" max="1540" width="9.7109375" style="1" hidden="1"/>
    <col min="1541" max="1541" width="10.7109375" style="1" hidden="1"/>
    <col min="1542" max="1542" width="12.42578125" style="1" hidden="1"/>
    <col min="1543" max="1543" width="12" style="1" hidden="1"/>
    <col min="1544" max="1544" width="8.85546875" style="1" hidden="1"/>
    <col min="1545" max="1545" width="11.28515625" style="1" hidden="1"/>
    <col min="1546" max="1546" width="10.7109375" style="1" hidden="1"/>
    <col min="1547" max="1547" width="9.42578125" style="1" hidden="1"/>
    <col min="1548" max="1548" width="12.7109375" style="1" hidden="1"/>
    <col min="1549" max="1549" width="10.140625" style="1" hidden="1"/>
    <col min="1550" max="1551" width="11.7109375" style="1" hidden="1"/>
    <col min="1552" max="1552" width="2.7109375" style="1" hidden="1"/>
    <col min="1553" max="1554" width="11.7109375" style="1" hidden="1"/>
    <col min="1555" max="1555" width="10.7109375" style="1" hidden="1"/>
    <col min="1556" max="1556" width="11.28515625" style="1" hidden="1"/>
    <col min="1557" max="1785" width="8.85546875" style="1" hidden="1"/>
    <col min="1786" max="1786" width="23.28515625" style="1" hidden="1"/>
    <col min="1787" max="1787" width="12.28515625" style="1" hidden="1"/>
    <col min="1788" max="1788" width="10.28515625" style="1" hidden="1"/>
    <col min="1789" max="1789" width="10" style="1" hidden="1"/>
    <col min="1790" max="1790" width="11.42578125" style="1" hidden="1"/>
    <col min="1791" max="1791" width="10.7109375" style="1" hidden="1"/>
    <col min="1792" max="1792" width="10.28515625" style="1" hidden="1"/>
    <col min="1793" max="1793" width="9.7109375" style="1" hidden="1"/>
    <col min="1794" max="1794" width="10.7109375" style="1" hidden="1"/>
    <col min="1795" max="1796" width="9.7109375" style="1" hidden="1"/>
    <col min="1797" max="1797" width="10.7109375" style="1" hidden="1"/>
    <col min="1798" max="1798" width="12.42578125" style="1" hidden="1"/>
    <col min="1799" max="1799" width="12" style="1" hidden="1"/>
    <col min="1800" max="1800" width="8.85546875" style="1" hidden="1"/>
    <col min="1801" max="1801" width="11.28515625" style="1" hidden="1"/>
    <col min="1802" max="1802" width="10.7109375" style="1" hidden="1"/>
    <col min="1803" max="1803" width="9.42578125" style="1" hidden="1"/>
    <col min="1804" max="1804" width="12.7109375" style="1" hidden="1"/>
    <col min="1805" max="1805" width="10.140625" style="1" hidden="1"/>
    <col min="1806" max="1807" width="11.7109375" style="1" hidden="1"/>
    <col min="1808" max="1808" width="2.7109375" style="1" hidden="1"/>
    <col min="1809" max="1810" width="11.7109375" style="1" hidden="1"/>
    <col min="1811" max="1811" width="10.7109375" style="1" hidden="1"/>
    <col min="1812" max="1812" width="11.28515625" style="1" hidden="1"/>
    <col min="1813" max="2041" width="8.85546875" style="1" hidden="1"/>
    <col min="2042" max="2042" width="23.28515625" style="1" hidden="1"/>
    <col min="2043" max="2043" width="12.28515625" style="1" hidden="1"/>
    <col min="2044" max="2044" width="10.28515625" style="1" hidden="1"/>
    <col min="2045" max="2045" width="10" style="1" hidden="1"/>
    <col min="2046" max="2046" width="11.42578125" style="1" hidden="1"/>
    <col min="2047" max="2047" width="10.7109375" style="1" hidden="1"/>
    <col min="2048" max="2048" width="10.28515625" style="1" hidden="1"/>
    <col min="2049" max="2049" width="9.7109375" style="1" hidden="1"/>
    <col min="2050" max="2050" width="10.7109375" style="1" hidden="1"/>
    <col min="2051" max="2052" width="9.7109375" style="1" hidden="1"/>
    <col min="2053" max="2053" width="10.7109375" style="1" hidden="1"/>
    <col min="2054" max="2054" width="12.42578125" style="1" hidden="1"/>
    <col min="2055" max="2055" width="12" style="1" hidden="1"/>
    <col min="2056" max="2056" width="8.85546875" style="1" hidden="1"/>
    <col min="2057" max="2057" width="11.28515625" style="1" hidden="1"/>
    <col min="2058" max="2058" width="10.7109375" style="1" hidden="1"/>
    <col min="2059" max="2059" width="9.42578125" style="1" hidden="1"/>
    <col min="2060" max="2060" width="12.7109375" style="1" hidden="1"/>
    <col min="2061" max="2061" width="10.140625" style="1" hidden="1"/>
    <col min="2062" max="2063" width="11.7109375" style="1" hidden="1"/>
    <col min="2064" max="2064" width="2.7109375" style="1" hidden="1"/>
    <col min="2065" max="2066" width="11.7109375" style="1" hidden="1"/>
    <col min="2067" max="2067" width="10.7109375" style="1" hidden="1"/>
    <col min="2068" max="2068" width="11.28515625" style="1" hidden="1"/>
    <col min="2069" max="2297" width="8.85546875" style="1" hidden="1"/>
    <col min="2298" max="2298" width="23.28515625" style="1" hidden="1"/>
    <col min="2299" max="2299" width="12.28515625" style="1" hidden="1"/>
    <col min="2300" max="2300" width="10.28515625" style="1" hidden="1"/>
    <col min="2301" max="2301" width="10" style="1" hidden="1"/>
    <col min="2302" max="2302" width="11.42578125" style="1" hidden="1"/>
    <col min="2303" max="2303" width="10.7109375" style="1" hidden="1"/>
    <col min="2304" max="2304" width="10.28515625" style="1" hidden="1"/>
    <col min="2305" max="2305" width="9.7109375" style="1" hidden="1"/>
    <col min="2306" max="2306" width="10.7109375" style="1" hidden="1"/>
    <col min="2307" max="2308" width="9.7109375" style="1" hidden="1"/>
    <col min="2309" max="2309" width="10.7109375" style="1" hidden="1"/>
    <col min="2310" max="2310" width="12.42578125" style="1" hidden="1"/>
    <col min="2311" max="2311" width="12" style="1" hidden="1"/>
    <col min="2312" max="2312" width="8.85546875" style="1" hidden="1"/>
    <col min="2313" max="2313" width="11.28515625" style="1" hidden="1"/>
    <col min="2314" max="2314" width="10.7109375" style="1" hidden="1"/>
    <col min="2315" max="2315" width="9.42578125" style="1" hidden="1"/>
    <col min="2316" max="2316" width="12.7109375" style="1" hidden="1"/>
    <col min="2317" max="2317" width="10.140625" style="1" hidden="1"/>
    <col min="2318" max="2319" width="11.7109375" style="1" hidden="1"/>
    <col min="2320" max="2320" width="2.7109375" style="1" hidden="1"/>
    <col min="2321" max="2322" width="11.7109375" style="1" hidden="1"/>
    <col min="2323" max="2323" width="10.7109375" style="1" hidden="1"/>
    <col min="2324" max="2324" width="11.28515625" style="1" hidden="1"/>
    <col min="2325" max="2553" width="8.85546875" style="1" hidden="1"/>
    <col min="2554" max="2554" width="23.28515625" style="1" hidden="1"/>
    <col min="2555" max="2555" width="12.28515625" style="1" hidden="1"/>
    <col min="2556" max="2556" width="10.28515625" style="1" hidden="1"/>
    <col min="2557" max="2557" width="10" style="1" hidden="1"/>
    <col min="2558" max="2558" width="11.42578125" style="1" hidden="1"/>
    <col min="2559" max="2559" width="10.7109375" style="1" hidden="1"/>
    <col min="2560" max="2560" width="10.28515625" style="1" hidden="1"/>
    <col min="2561" max="2561" width="9.7109375" style="1" hidden="1"/>
    <col min="2562" max="2562" width="10.7109375" style="1" hidden="1"/>
    <col min="2563" max="2564" width="9.7109375" style="1" hidden="1"/>
    <col min="2565" max="2565" width="10.7109375" style="1" hidden="1"/>
    <col min="2566" max="2566" width="12.42578125" style="1" hidden="1"/>
    <col min="2567" max="2567" width="12" style="1" hidden="1"/>
    <col min="2568" max="2568" width="8.85546875" style="1" hidden="1"/>
    <col min="2569" max="2569" width="11.28515625" style="1" hidden="1"/>
    <col min="2570" max="2570" width="10.7109375" style="1" hidden="1"/>
    <col min="2571" max="2571" width="9.42578125" style="1" hidden="1"/>
    <col min="2572" max="2572" width="12.7109375" style="1" hidden="1"/>
    <col min="2573" max="2573" width="10.140625" style="1" hidden="1"/>
    <col min="2574" max="2575" width="11.7109375" style="1" hidden="1"/>
    <col min="2576" max="2576" width="2.7109375" style="1" hidden="1"/>
    <col min="2577" max="2578" width="11.7109375" style="1" hidden="1"/>
    <col min="2579" max="2579" width="10.7109375" style="1" hidden="1"/>
    <col min="2580" max="2580" width="11.28515625" style="1" hidden="1"/>
    <col min="2581" max="2809" width="8.85546875" style="1" hidden="1"/>
    <col min="2810" max="2810" width="23.28515625" style="1" hidden="1"/>
    <col min="2811" max="2811" width="12.28515625" style="1" hidden="1"/>
    <col min="2812" max="2812" width="10.28515625" style="1" hidden="1"/>
    <col min="2813" max="2813" width="10" style="1" hidden="1"/>
    <col min="2814" max="2814" width="11.42578125" style="1" hidden="1"/>
    <col min="2815" max="2815" width="10.7109375" style="1" hidden="1"/>
    <col min="2816" max="2816" width="10.28515625" style="1" hidden="1"/>
    <col min="2817" max="2817" width="9.7109375" style="1" hidden="1"/>
    <col min="2818" max="2818" width="10.7109375" style="1" hidden="1"/>
    <col min="2819" max="2820" width="9.7109375" style="1" hidden="1"/>
    <col min="2821" max="2821" width="10.7109375" style="1" hidden="1"/>
    <col min="2822" max="2822" width="12.42578125" style="1" hidden="1"/>
    <col min="2823" max="2823" width="12" style="1" hidden="1"/>
    <col min="2824" max="2824" width="8.85546875" style="1" hidden="1"/>
    <col min="2825" max="2825" width="11.28515625" style="1" hidden="1"/>
    <col min="2826" max="2826" width="10.7109375" style="1" hidden="1"/>
    <col min="2827" max="2827" width="9.42578125" style="1" hidden="1"/>
    <col min="2828" max="2828" width="12.7109375" style="1" hidden="1"/>
    <col min="2829" max="2829" width="10.140625" style="1" hidden="1"/>
    <col min="2830" max="2831" width="11.7109375" style="1" hidden="1"/>
    <col min="2832" max="2832" width="2.7109375" style="1" hidden="1"/>
    <col min="2833" max="2834" width="11.7109375" style="1" hidden="1"/>
    <col min="2835" max="2835" width="10.7109375" style="1" hidden="1"/>
    <col min="2836" max="2836" width="11.28515625" style="1" hidden="1"/>
    <col min="2837" max="3065" width="8.85546875" style="1" hidden="1"/>
    <col min="3066" max="3066" width="23.28515625" style="1" hidden="1"/>
    <col min="3067" max="3067" width="12.28515625" style="1" hidden="1"/>
    <col min="3068" max="3068" width="10.28515625" style="1" hidden="1"/>
    <col min="3069" max="3069" width="10" style="1" hidden="1"/>
    <col min="3070" max="3070" width="11.42578125" style="1" hidden="1"/>
    <col min="3071" max="3071" width="10.7109375" style="1" hidden="1"/>
    <col min="3072" max="3072" width="10.28515625" style="1" hidden="1"/>
    <col min="3073" max="3073" width="9.7109375" style="1" hidden="1"/>
    <col min="3074" max="3074" width="10.7109375" style="1" hidden="1"/>
    <col min="3075" max="3076" width="9.7109375" style="1" hidden="1"/>
    <col min="3077" max="3077" width="10.7109375" style="1" hidden="1"/>
    <col min="3078" max="3078" width="12.42578125" style="1" hidden="1"/>
    <col min="3079" max="3079" width="12" style="1" hidden="1"/>
    <col min="3080" max="3080" width="8.85546875" style="1" hidden="1"/>
    <col min="3081" max="3081" width="11.28515625" style="1" hidden="1"/>
    <col min="3082" max="3082" width="10.7109375" style="1" hidden="1"/>
    <col min="3083" max="3083" width="9.42578125" style="1" hidden="1"/>
    <col min="3084" max="3084" width="12.7109375" style="1" hidden="1"/>
    <col min="3085" max="3085" width="10.140625" style="1" hidden="1"/>
    <col min="3086" max="3087" width="11.7109375" style="1" hidden="1"/>
    <col min="3088" max="3088" width="2.7109375" style="1" hidden="1"/>
    <col min="3089" max="3090" width="11.7109375" style="1" hidden="1"/>
    <col min="3091" max="3091" width="10.7109375" style="1" hidden="1"/>
    <col min="3092" max="3092" width="11.28515625" style="1" hidden="1"/>
    <col min="3093" max="3321" width="8.85546875" style="1" hidden="1"/>
    <col min="3322" max="3322" width="23.28515625" style="1" hidden="1"/>
    <col min="3323" max="3323" width="12.28515625" style="1" hidden="1"/>
    <col min="3324" max="3324" width="10.28515625" style="1" hidden="1"/>
    <col min="3325" max="3325" width="10" style="1" hidden="1"/>
    <col min="3326" max="3326" width="11.42578125" style="1" hidden="1"/>
    <col min="3327" max="3327" width="10.7109375" style="1" hidden="1"/>
    <col min="3328" max="3328" width="10.28515625" style="1" hidden="1"/>
    <col min="3329" max="3329" width="9.7109375" style="1" hidden="1"/>
    <col min="3330" max="3330" width="10.7109375" style="1" hidden="1"/>
    <col min="3331" max="3332" width="9.7109375" style="1" hidden="1"/>
    <col min="3333" max="3333" width="10.7109375" style="1" hidden="1"/>
    <col min="3334" max="3334" width="12.42578125" style="1" hidden="1"/>
    <col min="3335" max="3335" width="12" style="1" hidden="1"/>
    <col min="3336" max="3336" width="8.85546875" style="1" hidden="1"/>
    <col min="3337" max="3337" width="11.28515625" style="1" hidden="1"/>
    <col min="3338" max="3338" width="10.7109375" style="1" hidden="1"/>
    <col min="3339" max="3339" width="9.42578125" style="1" hidden="1"/>
    <col min="3340" max="3340" width="12.7109375" style="1" hidden="1"/>
    <col min="3341" max="3341" width="10.140625" style="1" hidden="1"/>
    <col min="3342" max="3343" width="11.7109375" style="1" hidden="1"/>
    <col min="3344" max="3344" width="2.7109375" style="1" hidden="1"/>
    <col min="3345" max="3346" width="11.7109375" style="1" hidden="1"/>
    <col min="3347" max="3347" width="10.7109375" style="1" hidden="1"/>
    <col min="3348" max="3348" width="11.28515625" style="1" hidden="1"/>
    <col min="3349" max="3577" width="8.85546875" style="1" hidden="1"/>
    <col min="3578" max="3578" width="23.28515625" style="1" hidden="1"/>
    <col min="3579" max="3579" width="12.28515625" style="1" hidden="1"/>
    <col min="3580" max="3580" width="10.28515625" style="1" hidden="1"/>
    <col min="3581" max="3581" width="10" style="1" hidden="1"/>
    <col min="3582" max="3582" width="11.42578125" style="1" hidden="1"/>
    <col min="3583" max="3583" width="10.7109375" style="1" hidden="1"/>
    <col min="3584" max="3584" width="10.28515625" style="1" hidden="1"/>
    <col min="3585" max="3585" width="9.7109375" style="1" hidden="1"/>
    <col min="3586" max="3586" width="10.7109375" style="1" hidden="1"/>
    <col min="3587" max="3588" width="9.7109375" style="1" hidden="1"/>
    <col min="3589" max="3589" width="10.7109375" style="1" hidden="1"/>
    <col min="3590" max="3590" width="12.42578125" style="1" hidden="1"/>
    <col min="3591" max="3591" width="12" style="1" hidden="1"/>
    <col min="3592" max="3592" width="8.85546875" style="1" hidden="1"/>
    <col min="3593" max="3593" width="11.28515625" style="1" hidden="1"/>
    <col min="3594" max="3594" width="10.7109375" style="1" hidden="1"/>
    <col min="3595" max="3595" width="9.42578125" style="1" hidden="1"/>
    <col min="3596" max="3596" width="12.7109375" style="1" hidden="1"/>
    <col min="3597" max="3597" width="10.140625" style="1" hidden="1"/>
    <col min="3598" max="3599" width="11.7109375" style="1" hidden="1"/>
    <col min="3600" max="3600" width="2.7109375" style="1" hidden="1"/>
    <col min="3601" max="3602" width="11.7109375" style="1" hidden="1"/>
    <col min="3603" max="3603" width="10.7109375" style="1" hidden="1"/>
    <col min="3604" max="3604" width="11.28515625" style="1" hidden="1"/>
    <col min="3605" max="3833" width="8.85546875" style="1" hidden="1"/>
    <col min="3834" max="3834" width="23.28515625" style="1" hidden="1"/>
    <col min="3835" max="3835" width="12.28515625" style="1" hidden="1"/>
    <col min="3836" max="3836" width="10.28515625" style="1" hidden="1"/>
    <col min="3837" max="3837" width="10" style="1" hidden="1"/>
    <col min="3838" max="3838" width="11.42578125" style="1" hidden="1"/>
    <col min="3839" max="3839" width="10.7109375" style="1" hidden="1"/>
    <col min="3840" max="3840" width="10.28515625" style="1" hidden="1"/>
    <col min="3841" max="3841" width="9.7109375" style="1" hidden="1"/>
    <col min="3842" max="3842" width="10.7109375" style="1" hidden="1"/>
    <col min="3843" max="3844" width="9.7109375" style="1" hidden="1"/>
    <col min="3845" max="3845" width="10.7109375" style="1" hidden="1"/>
    <col min="3846" max="3846" width="12.42578125" style="1" hidden="1"/>
    <col min="3847" max="3847" width="12" style="1" hidden="1"/>
    <col min="3848" max="3848" width="8.85546875" style="1" hidden="1"/>
    <col min="3849" max="3849" width="11.28515625" style="1" hidden="1"/>
    <col min="3850" max="3850" width="10.7109375" style="1" hidden="1"/>
    <col min="3851" max="3851" width="9.42578125" style="1" hidden="1"/>
    <col min="3852" max="3852" width="12.7109375" style="1" hidden="1"/>
    <col min="3853" max="3853" width="10.140625" style="1" hidden="1"/>
    <col min="3854" max="3855" width="11.7109375" style="1" hidden="1"/>
    <col min="3856" max="3856" width="2.7109375" style="1" hidden="1"/>
    <col min="3857" max="3858" width="11.7109375" style="1" hidden="1"/>
    <col min="3859" max="3859" width="10.7109375" style="1" hidden="1"/>
    <col min="3860" max="3860" width="11.28515625" style="1" hidden="1"/>
    <col min="3861" max="4089" width="8.85546875" style="1" hidden="1"/>
    <col min="4090" max="4090" width="23.28515625" style="1" hidden="1"/>
    <col min="4091" max="4091" width="12.28515625" style="1" hidden="1"/>
    <col min="4092" max="4092" width="10.28515625" style="1" hidden="1"/>
    <col min="4093" max="4093" width="10" style="1" hidden="1"/>
    <col min="4094" max="4094" width="11.42578125" style="1" hidden="1"/>
    <col min="4095" max="4095" width="10.7109375" style="1" hidden="1"/>
    <col min="4096" max="4096" width="10.28515625" style="1" hidden="1"/>
    <col min="4097" max="4097" width="9.7109375" style="1" hidden="1"/>
    <col min="4098" max="4098" width="10.7109375" style="1" hidden="1"/>
    <col min="4099" max="4100" width="9.7109375" style="1" hidden="1"/>
    <col min="4101" max="4101" width="10.7109375" style="1" hidden="1"/>
    <col min="4102" max="4102" width="12.42578125" style="1" hidden="1"/>
    <col min="4103" max="4103" width="12" style="1" hidden="1"/>
    <col min="4104" max="4104" width="8.85546875" style="1" hidden="1"/>
    <col min="4105" max="4105" width="11.28515625" style="1" hidden="1"/>
    <col min="4106" max="4106" width="10.7109375" style="1" hidden="1"/>
    <col min="4107" max="4107" width="9.42578125" style="1" hidden="1"/>
    <col min="4108" max="4108" width="12.7109375" style="1" hidden="1"/>
    <col min="4109" max="4109" width="10.140625" style="1" hidden="1"/>
    <col min="4110" max="4111" width="11.7109375" style="1" hidden="1"/>
    <col min="4112" max="4112" width="2.7109375" style="1" hidden="1"/>
    <col min="4113" max="4114" width="11.7109375" style="1" hidden="1"/>
    <col min="4115" max="4115" width="10.7109375" style="1" hidden="1"/>
    <col min="4116" max="4116" width="11.28515625" style="1" hidden="1"/>
    <col min="4117" max="4345" width="8.85546875" style="1" hidden="1"/>
    <col min="4346" max="4346" width="23.28515625" style="1" hidden="1"/>
    <col min="4347" max="4347" width="12.28515625" style="1" hidden="1"/>
    <col min="4348" max="4348" width="10.28515625" style="1" hidden="1"/>
    <col min="4349" max="4349" width="10" style="1" hidden="1"/>
    <col min="4350" max="4350" width="11.42578125" style="1" hidden="1"/>
    <col min="4351" max="4351" width="10.7109375" style="1" hidden="1"/>
    <col min="4352" max="4352" width="10.28515625" style="1" hidden="1"/>
    <col min="4353" max="4353" width="9.7109375" style="1" hidden="1"/>
    <col min="4354" max="4354" width="10.7109375" style="1" hidden="1"/>
    <col min="4355" max="4356" width="9.7109375" style="1" hidden="1"/>
    <col min="4357" max="4357" width="10.7109375" style="1" hidden="1"/>
    <col min="4358" max="4358" width="12.42578125" style="1" hidden="1"/>
    <col min="4359" max="4359" width="12" style="1" hidden="1"/>
    <col min="4360" max="4360" width="8.85546875" style="1" hidden="1"/>
    <col min="4361" max="4361" width="11.28515625" style="1" hidden="1"/>
    <col min="4362" max="4362" width="10.7109375" style="1" hidden="1"/>
    <col min="4363" max="4363" width="9.42578125" style="1" hidden="1"/>
    <col min="4364" max="4364" width="12.7109375" style="1" hidden="1"/>
    <col min="4365" max="4365" width="10.140625" style="1" hidden="1"/>
    <col min="4366" max="4367" width="11.7109375" style="1" hidden="1"/>
    <col min="4368" max="4368" width="2.7109375" style="1" hidden="1"/>
    <col min="4369" max="4370" width="11.7109375" style="1" hidden="1"/>
    <col min="4371" max="4371" width="10.7109375" style="1" hidden="1"/>
    <col min="4372" max="4372" width="11.28515625" style="1" hidden="1"/>
    <col min="4373" max="4601" width="8.85546875" style="1" hidden="1"/>
    <col min="4602" max="4602" width="23.28515625" style="1" hidden="1"/>
    <col min="4603" max="4603" width="12.28515625" style="1" hidden="1"/>
    <col min="4604" max="4604" width="10.28515625" style="1" hidden="1"/>
    <col min="4605" max="4605" width="10" style="1" hidden="1"/>
    <col min="4606" max="4606" width="11.42578125" style="1" hidden="1"/>
    <col min="4607" max="4607" width="10.7109375" style="1" hidden="1"/>
    <col min="4608" max="4608" width="10.28515625" style="1" hidden="1"/>
    <col min="4609" max="4609" width="9.7109375" style="1" hidden="1"/>
    <col min="4610" max="4610" width="10.7109375" style="1" hidden="1"/>
    <col min="4611" max="4612" width="9.7109375" style="1" hidden="1"/>
    <col min="4613" max="4613" width="10.7109375" style="1" hidden="1"/>
    <col min="4614" max="4614" width="12.42578125" style="1" hidden="1"/>
    <col min="4615" max="4615" width="12" style="1" hidden="1"/>
    <col min="4616" max="4616" width="8.85546875" style="1" hidden="1"/>
    <col min="4617" max="4617" width="11.28515625" style="1" hidden="1"/>
    <col min="4618" max="4618" width="10.7109375" style="1" hidden="1"/>
    <col min="4619" max="4619" width="9.42578125" style="1" hidden="1"/>
    <col min="4620" max="4620" width="12.7109375" style="1" hidden="1"/>
    <col min="4621" max="4621" width="10.140625" style="1" hidden="1"/>
    <col min="4622" max="4623" width="11.7109375" style="1" hidden="1"/>
    <col min="4624" max="4624" width="2.7109375" style="1" hidden="1"/>
    <col min="4625" max="4626" width="11.7109375" style="1" hidden="1"/>
    <col min="4627" max="4627" width="10.7109375" style="1" hidden="1"/>
    <col min="4628" max="4628" width="11.28515625" style="1" hidden="1"/>
    <col min="4629" max="4857" width="8.85546875" style="1" hidden="1"/>
    <col min="4858" max="4858" width="23.28515625" style="1" hidden="1"/>
    <col min="4859" max="4859" width="12.28515625" style="1" hidden="1"/>
    <col min="4860" max="4860" width="10.28515625" style="1" hidden="1"/>
    <col min="4861" max="4861" width="10" style="1" hidden="1"/>
    <col min="4862" max="4862" width="11.42578125" style="1" hidden="1"/>
    <col min="4863" max="4863" width="10.7109375" style="1" hidden="1"/>
    <col min="4864" max="4864" width="10.28515625" style="1" hidden="1"/>
    <col min="4865" max="4865" width="9.7109375" style="1" hidden="1"/>
    <col min="4866" max="4866" width="10.7109375" style="1" hidden="1"/>
    <col min="4867" max="4868" width="9.7109375" style="1" hidden="1"/>
    <col min="4869" max="4869" width="10.7109375" style="1" hidden="1"/>
    <col min="4870" max="4870" width="12.42578125" style="1" hidden="1"/>
    <col min="4871" max="4871" width="12" style="1" hidden="1"/>
    <col min="4872" max="4872" width="8.85546875" style="1" hidden="1"/>
    <col min="4873" max="4873" width="11.28515625" style="1" hidden="1"/>
    <col min="4874" max="4874" width="10.7109375" style="1" hidden="1"/>
    <col min="4875" max="4875" width="9.42578125" style="1" hidden="1"/>
    <col min="4876" max="4876" width="12.7109375" style="1" hidden="1"/>
    <col min="4877" max="4877" width="10.140625" style="1" hidden="1"/>
    <col min="4878" max="4879" width="11.7109375" style="1" hidden="1"/>
    <col min="4880" max="4880" width="2.7109375" style="1" hidden="1"/>
    <col min="4881" max="4882" width="11.7109375" style="1" hidden="1"/>
    <col min="4883" max="4883" width="10.7109375" style="1" hidden="1"/>
    <col min="4884" max="4884" width="11.28515625" style="1" hidden="1"/>
    <col min="4885" max="5113" width="8.85546875" style="1" hidden="1"/>
    <col min="5114" max="5114" width="23.28515625" style="1" hidden="1"/>
    <col min="5115" max="5115" width="12.28515625" style="1" hidden="1"/>
    <col min="5116" max="5116" width="10.28515625" style="1" hidden="1"/>
    <col min="5117" max="5117" width="10" style="1" hidden="1"/>
    <col min="5118" max="5118" width="11.42578125" style="1" hidden="1"/>
    <col min="5119" max="5119" width="10.7109375" style="1" hidden="1"/>
    <col min="5120" max="5120" width="10.28515625" style="1" hidden="1"/>
    <col min="5121" max="5121" width="9.7109375" style="1" hidden="1"/>
    <col min="5122" max="5122" width="10.7109375" style="1" hidden="1"/>
    <col min="5123" max="5124" width="9.7109375" style="1" hidden="1"/>
    <col min="5125" max="5125" width="10.7109375" style="1" hidden="1"/>
    <col min="5126" max="5126" width="12.42578125" style="1" hidden="1"/>
    <col min="5127" max="5127" width="12" style="1" hidden="1"/>
    <col min="5128" max="5128" width="8.85546875" style="1" hidden="1"/>
    <col min="5129" max="5129" width="11.28515625" style="1" hidden="1"/>
    <col min="5130" max="5130" width="10.7109375" style="1" hidden="1"/>
    <col min="5131" max="5131" width="9.42578125" style="1" hidden="1"/>
    <col min="5132" max="5132" width="12.7109375" style="1" hidden="1"/>
    <col min="5133" max="5133" width="10.140625" style="1" hidden="1"/>
    <col min="5134" max="5135" width="11.7109375" style="1" hidden="1"/>
    <col min="5136" max="5136" width="2.7109375" style="1" hidden="1"/>
    <col min="5137" max="5138" width="11.7109375" style="1" hidden="1"/>
    <col min="5139" max="5139" width="10.7109375" style="1" hidden="1"/>
    <col min="5140" max="5140" width="11.28515625" style="1" hidden="1"/>
    <col min="5141" max="5369" width="8.85546875" style="1" hidden="1"/>
    <col min="5370" max="5370" width="23.28515625" style="1" hidden="1"/>
    <col min="5371" max="5371" width="12.28515625" style="1" hidden="1"/>
    <col min="5372" max="5372" width="10.28515625" style="1" hidden="1"/>
    <col min="5373" max="5373" width="10" style="1" hidden="1"/>
    <col min="5374" max="5374" width="11.42578125" style="1" hidden="1"/>
    <col min="5375" max="5375" width="10.7109375" style="1" hidden="1"/>
    <col min="5376" max="5376" width="10.28515625" style="1" hidden="1"/>
    <col min="5377" max="5377" width="9.7109375" style="1" hidden="1"/>
    <col min="5378" max="5378" width="10.7109375" style="1" hidden="1"/>
    <col min="5379" max="5380" width="9.7109375" style="1" hidden="1"/>
    <col min="5381" max="5381" width="10.7109375" style="1" hidden="1"/>
    <col min="5382" max="5382" width="12.42578125" style="1" hidden="1"/>
    <col min="5383" max="5383" width="12" style="1" hidden="1"/>
    <col min="5384" max="5384" width="8.85546875" style="1" hidden="1"/>
    <col min="5385" max="5385" width="11.28515625" style="1" hidden="1"/>
    <col min="5386" max="5386" width="10.7109375" style="1" hidden="1"/>
    <col min="5387" max="5387" width="9.42578125" style="1" hidden="1"/>
    <col min="5388" max="5388" width="12.7109375" style="1" hidden="1"/>
    <col min="5389" max="5389" width="10.140625" style="1" hidden="1"/>
    <col min="5390" max="5391" width="11.7109375" style="1" hidden="1"/>
    <col min="5392" max="5392" width="2.7109375" style="1" hidden="1"/>
    <col min="5393" max="5394" width="11.7109375" style="1" hidden="1"/>
    <col min="5395" max="5395" width="10.7109375" style="1" hidden="1"/>
    <col min="5396" max="5396" width="11.28515625" style="1" hidden="1"/>
    <col min="5397" max="5625" width="8.85546875" style="1" hidden="1"/>
    <col min="5626" max="5626" width="23.28515625" style="1" hidden="1"/>
    <col min="5627" max="5627" width="12.28515625" style="1" hidden="1"/>
    <col min="5628" max="5628" width="10.28515625" style="1" hidden="1"/>
    <col min="5629" max="5629" width="10" style="1" hidden="1"/>
    <col min="5630" max="5630" width="11.42578125" style="1" hidden="1"/>
    <col min="5631" max="5631" width="10.7109375" style="1" hidden="1"/>
    <col min="5632" max="5632" width="10.28515625" style="1" hidden="1"/>
    <col min="5633" max="5633" width="9.7109375" style="1" hidden="1"/>
    <col min="5634" max="5634" width="10.7109375" style="1" hidden="1"/>
    <col min="5635" max="5636" width="9.7109375" style="1" hidden="1"/>
    <col min="5637" max="5637" width="10.7109375" style="1" hidden="1"/>
    <col min="5638" max="5638" width="12.42578125" style="1" hidden="1"/>
    <col min="5639" max="5639" width="12" style="1" hidden="1"/>
    <col min="5640" max="5640" width="8.85546875" style="1" hidden="1"/>
    <col min="5641" max="5641" width="11.28515625" style="1" hidden="1"/>
    <col min="5642" max="5642" width="10.7109375" style="1" hidden="1"/>
    <col min="5643" max="5643" width="9.42578125" style="1" hidden="1"/>
    <col min="5644" max="5644" width="12.7109375" style="1" hidden="1"/>
    <col min="5645" max="5645" width="10.140625" style="1" hidden="1"/>
    <col min="5646" max="5647" width="11.7109375" style="1" hidden="1"/>
    <col min="5648" max="5648" width="2.7109375" style="1" hidden="1"/>
    <col min="5649" max="5650" width="11.7109375" style="1" hidden="1"/>
    <col min="5651" max="5651" width="10.7109375" style="1" hidden="1"/>
    <col min="5652" max="5652" width="11.28515625" style="1" hidden="1"/>
    <col min="5653" max="5881" width="8.85546875" style="1" hidden="1"/>
    <col min="5882" max="5882" width="23.28515625" style="1" hidden="1"/>
    <col min="5883" max="5883" width="12.28515625" style="1" hidden="1"/>
    <col min="5884" max="5884" width="10.28515625" style="1" hidden="1"/>
    <col min="5885" max="5885" width="10" style="1" hidden="1"/>
    <col min="5886" max="5886" width="11.42578125" style="1" hidden="1"/>
    <col min="5887" max="5887" width="10.7109375" style="1" hidden="1"/>
    <col min="5888" max="5888" width="10.28515625" style="1" hidden="1"/>
    <col min="5889" max="5889" width="9.7109375" style="1" hidden="1"/>
    <col min="5890" max="5890" width="10.7109375" style="1" hidden="1"/>
    <col min="5891" max="5892" width="9.7109375" style="1" hidden="1"/>
    <col min="5893" max="5893" width="10.7109375" style="1" hidden="1"/>
    <col min="5894" max="5894" width="12.42578125" style="1" hidden="1"/>
    <col min="5895" max="5895" width="12" style="1" hidden="1"/>
    <col min="5896" max="5896" width="8.85546875" style="1" hidden="1"/>
    <col min="5897" max="5897" width="11.28515625" style="1" hidden="1"/>
    <col min="5898" max="5898" width="10.7109375" style="1" hidden="1"/>
    <col min="5899" max="5899" width="9.42578125" style="1" hidden="1"/>
    <col min="5900" max="5900" width="12.7109375" style="1" hidden="1"/>
    <col min="5901" max="5901" width="10.140625" style="1" hidden="1"/>
    <col min="5902" max="5903" width="11.7109375" style="1" hidden="1"/>
    <col min="5904" max="5904" width="2.7109375" style="1" hidden="1"/>
    <col min="5905" max="5906" width="11.7109375" style="1" hidden="1"/>
    <col min="5907" max="5907" width="10.7109375" style="1" hidden="1"/>
    <col min="5908" max="5908" width="11.28515625" style="1" hidden="1"/>
    <col min="5909" max="6137" width="8.85546875" style="1" hidden="1"/>
    <col min="6138" max="6138" width="23.28515625" style="1" hidden="1"/>
    <col min="6139" max="6139" width="12.28515625" style="1" hidden="1"/>
    <col min="6140" max="6140" width="10.28515625" style="1" hidden="1"/>
    <col min="6141" max="6141" width="10" style="1" hidden="1"/>
    <col min="6142" max="6142" width="11.42578125" style="1" hidden="1"/>
    <col min="6143" max="6143" width="10.7109375" style="1" hidden="1"/>
    <col min="6144" max="6144" width="10.28515625" style="1" hidden="1"/>
    <col min="6145" max="6145" width="9.7109375" style="1" hidden="1"/>
    <col min="6146" max="6146" width="10.7109375" style="1" hidden="1"/>
    <col min="6147" max="6148" width="9.7109375" style="1" hidden="1"/>
    <col min="6149" max="6149" width="10.7109375" style="1" hidden="1"/>
    <col min="6150" max="6150" width="12.42578125" style="1" hidden="1"/>
    <col min="6151" max="6151" width="12" style="1" hidden="1"/>
    <col min="6152" max="6152" width="8.85546875" style="1" hidden="1"/>
    <col min="6153" max="6153" width="11.28515625" style="1" hidden="1"/>
    <col min="6154" max="6154" width="10.7109375" style="1" hidden="1"/>
    <col min="6155" max="6155" width="9.42578125" style="1" hidden="1"/>
    <col min="6156" max="6156" width="12.7109375" style="1" hidden="1"/>
    <col min="6157" max="6157" width="10.140625" style="1" hidden="1"/>
    <col min="6158" max="6159" width="11.7109375" style="1" hidden="1"/>
    <col min="6160" max="6160" width="2.7109375" style="1" hidden="1"/>
    <col min="6161" max="6162" width="11.7109375" style="1" hidden="1"/>
    <col min="6163" max="6163" width="10.7109375" style="1" hidden="1"/>
    <col min="6164" max="6164" width="11.28515625" style="1" hidden="1"/>
    <col min="6165" max="6393" width="8.85546875" style="1" hidden="1"/>
    <col min="6394" max="6394" width="23.28515625" style="1" hidden="1"/>
    <col min="6395" max="6395" width="12.28515625" style="1" hidden="1"/>
    <col min="6396" max="6396" width="10.28515625" style="1" hidden="1"/>
    <col min="6397" max="6397" width="10" style="1" hidden="1"/>
    <col min="6398" max="6398" width="11.42578125" style="1" hidden="1"/>
    <col min="6399" max="6399" width="10.7109375" style="1" hidden="1"/>
    <col min="6400" max="6400" width="10.28515625" style="1" hidden="1"/>
    <col min="6401" max="6401" width="9.7109375" style="1" hidden="1"/>
    <col min="6402" max="6402" width="10.7109375" style="1" hidden="1"/>
    <col min="6403" max="6404" width="9.7109375" style="1" hidden="1"/>
    <col min="6405" max="6405" width="10.7109375" style="1" hidden="1"/>
    <col min="6406" max="6406" width="12.42578125" style="1" hidden="1"/>
    <col min="6407" max="6407" width="12" style="1" hidden="1"/>
    <col min="6408" max="6408" width="8.85546875" style="1" hidden="1"/>
    <col min="6409" max="6409" width="11.28515625" style="1" hidden="1"/>
    <col min="6410" max="6410" width="10.7109375" style="1" hidden="1"/>
    <col min="6411" max="6411" width="9.42578125" style="1" hidden="1"/>
    <col min="6412" max="6412" width="12.7109375" style="1" hidden="1"/>
    <col min="6413" max="6413" width="10.140625" style="1" hidden="1"/>
    <col min="6414" max="6415" width="11.7109375" style="1" hidden="1"/>
    <col min="6416" max="6416" width="2.7109375" style="1" hidden="1"/>
    <col min="6417" max="6418" width="11.7109375" style="1" hidden="1"/>
    <col min="6419" max="6419" width="10.7109375" style="1" hidden="1"/>
    <col min="6420" max="6420" width="11.28515625" style="1" hidden="1"/>
    <col min="6421" max="6649" width="8.85546875" style="1" hidden="1"/>
    <col min="6650" max="6650" width="23.28515625" style="1" hidden="1"/>
    <col min="6651" max="6651" width="12.28515625" style="1" hidden="1"/>
    <col min="6652" max="6652" width="10.28515625" style="1" hidden="1"/>
    <col min="6653" max="6653" width="10" style="1" hidden="1"/>
    <col min="6654" max="6654" width="11.42578125" style="1" hidden="1"/>
    <col min="6655" max="6655" width="10.7109375" style="1" hidden="1"/>
    <col min="6656" max="6656" width="10.28515625" style="1" hidden="1"/>
    <col min="6657" max="6657" width="9.7109375" style="1" hidden="1"/>
    <col min="6658" max="6658" width="10.7109375" style="1" hidden="1"/>
    <col min="6659" max="6660" width="9.7109375" style="1" hidden="1"/>
    <col min="6661" max="6661" width="10.7109375" style="1" hidden="1"/>
    <col min="6662" max="6662" width="12.42578125" style="1" hidden="1"/>
    <col min="6663" max="6663" width="12" style="1" hidden="1"/>
    <col min="6664" max="6664" width="8.85546875" style="1" hidden="1"/>
    <col min="6665" max="6665" width="11.28515625" style="1" hidden="1"/>
    <col min="6666" max="6666" width="10.7109375" style="1" hidden="1"/>
    <col min="6667" max="6667" width="9.42578125" style="1" hidden="1"/>
    <col min="6668" max="6668" width="12.7109375" style="1" hidden="1"/>
    <col min="6669" max="6669" width="10.140625" style="1" hidden="1"/>
    <col min="6670" max="6671" width="11.7109375" style="1" hidden="1"/>
    <col min="6672" max="6672" width="2.7109375" style="1" hidden="1"/>
    <col min="6673" max="6674" width="11.7109375" style="1" hidden="1"/>
    <col min="6675" max="6675" width="10.7109375" style="1" hidden="1"/>
    <col min="6676" max="6676" width="11.28515625" style="1" hidden="1"/>
    <col min="6677" max="6905" width="8.85546875" style="1" hidden="1"/>
    <col min="6906" max="6906" width="23.28515625" style="1" hidden="1"/>
    <col min="6907" max="6907" width="12.28515625" style="1" hidden="1"/>
    <col min="6908" max="6908" width="10.28515625" style="1" hidden="1"/>
    <col min="6909" max="6909" width="10" style="1" hidden="1"/>
    <col min="6910" max="6910" width="11.42578125" style="1" hidden="1"/>
    <col min="6911" max="6911" width="10.7109375" style="1" hidden="1"/>
    <col min="6912" max="6912" width="10.28515625" style="1" hidden="1"/>
    <col min="6913" max="6913" width="9.7109375" style="1" hidden="1"/>
    <col min="6914" max="6914" width="10.7109375" style="1" hidden="1"/>
    <col min="6915" max="6916" width="9.7109375" style="1" hidden="1"/>
    <col min="6917" max="6917" width="10.7109375" style="1" hidden="1"/>
    <col min="6918" max="6918" width="12.42578125" style="1" hidden="1"/>
    <col min="6919" max="6919" width="12" style="1" hidden="1"/>
    <col min="6920" max="6920" width="8.85546875" style="1" hidden="1"/>
    <col min="6921" max="6921" width="11.28515625" style="1" hidden="1"/>
    <col min="6922" max="6922" width="10.7109375" style="1" hidden="1"/>
    <col min="6923" max="6923" width="9.42578125" style="1" hidden="1"/>
    <col min="6924" max="6924" width="12.7109375" style="1" hidden="1"/>
    <col min="6925" max="6925" width="10.140625" style="1" hidden="1"/>
    <col min="6926" max="6927" width="11.7109375" style="1" hidden="1"/>
    <col min="6928" max="6928" width="2.7109375" style="1" hidden="1"/>
    <col min="6929" max="6930" width="11.7109375" style="1" hidden="1"/>
    <col min="6931" max="6931" width="10.7109375" style="1" hidden="1"/>
    <col min="6932" max="6932" width="11.28515625" style="1" hidden="1"/>
    <col min="6933" max="7161" width="8.85546875" style="1" hidden="1"/>
    <col min="7162" max="7162" width="23.28515625" style="1" hidden="1"/>
    <col min="7163" max="7163" width="12.28515625" style="1" hidden="1"/>
    <col min="7164" max="7164" width="10.28515625" style="1" hidden="1"/>
    <col min="7165" max="7165" width="10" style="1" hidden="1"/>
    <col min="7166" max="7166" width="11.42578125" style="1" hidden="1"/>
    <col min="7167" max="7167" width="10.7109375" style="1" hidden="1"/>
    <col min="7168" max="7168" width="10.28515625" style="1" hidden="1"/>
    <col min="7169" max="7169" width="9.7109375" style="1" hidden="1"/>
    <col min="7170" max="7170" width="10.7109375" style="1" hidden="1"/>
    <col min="7171" max="7172" width="9.7109375" style="1" hidden="1"/>
    <col min="7173" max="7173" width="10.7109375" style="1" hidden="1"/>
    <col min="7174" max="7174" width="12.42578125" style="1" hidden="1"/>
    <col min="7175" max="7175" width="12" style="1" hidden="1"/>
    <col min="7176" max="7176" width="8.85546875" style="1" hidden="1"/>
    <col min="7177" max="7177" width="11.28515625" style="1" hidden="1"/>
    <col min="7178" max="7178" width="10.7109375" style="1" hidden="1"/>
    <col min="7179" max="7179" width="9.42578125" style="1" hidden="1"/>
    <col min="7180" max="7180" width="12.7109375" style="1" hidden="1"/>
    <col min="7181" max="7181" width="10.140625" style="1" hidden="1"/>
    <col min="7182" max="7183" width="11.7109375" style="1" hidden="1"/>
    <col min="7184" max="7184" width="2.7109375" style="1" hidden="1"/>
    <col min="7185" max="7186" width="11.7109375" style="1" hidden="1"/>
    <col min="7187" max="7187" width="10.7109375" style="1" hidden="1"/>
    <col min="7188" max="7188" width="11.28515625" style="1" hidden="1"/>
    <col min="7189" max="7417" width="8.85546875" style="1" hidden="1"/>
    <col min="7418" max="7418" width="23.28515625" style="1" hidden="1"/>
    <col min="7419" max="7419" width="12.28515625" style="1" hidden="1"/>
    <col min="7420" max="7420" width="10.28515625" style="1" hidden="1"/>
    <col min="7421" max="7421" width="10" style="1" hidden="1"/>
    <col min="7422" max="7422" width="11.42578125" style="1" hidden="1"/>
    <col min="7423" max="7423" width="10.7109375" style="1" hidden="1"/>
    <col min="7424" max="7424" width="10.28515625" style="1" hidden="1"/>
    <col min="7425" max="7425" width="9.7109375" style="1" hidden="1"/>
    <col min="7426" max="7426" width="10.7109375" style="1" hidden="1"/>
    <col min="7427" max="7428" width="9.7109375" style="1" hidden="1"/>
    <col min="7429" max="7429" width="10.7109375" style="1" hidden="1"/>
    <col min="7430" max="7430" width="12.42578125" style="1" hidden="1"/>
    <col min="7431" max="7431" width="12" style="1" hidden="1"/>
    <col min="7432" max="7432" width="8.85546875" style="1" hidden="1"/>
    <col min="7433" max="7433" width="11.28515625" style="1" hidden="1"/>
    <col min="7434" max="7434" width="10.7109375" style="1" hidden="1"/>
    <col min="7435" max="7435" width="9.42578125" style="1" hidden="1"/>
    <col min="7436" max="7436" width="12.7109375" style="1" hidden="1"/>
    <col min="7437" max="7437" width="10.140625" style="1" hidden="1"/>
    <col min="7438" max="7439" width="11.7109375" style="1" hidden="1"/>
    <col min="7440" max="7440" width="2.7109375" style="1" hidden="1"/>
    <col min="7441" max="7442" width="11.7109375" style="1" hidden="1"/>
    <col min="7443" max="7443" width="10.7109375" style="1" hidden="1"/>
    <col min="7444" max="7444" width="11.28515625" style="1" hidden="1"/>
    <col min="7445" max="7673" width="8.85546875" style="1" hidden="1"/>
    <col min="7674" max="7674" width="23.28515625" style="1" hidden="1"/>
    <col min="7675" max="7675" width="12.28515625" style="1" hidden="1"/>
    <col min="7676" max="7676" width="10.28515625" style="1" hidden="1"/>
    <col min="7677" max="7677" width="10" style="1" hidden="1"/>
    <col min="7678" max="7678" width="11.42578125" style="1" hidden="1"/>
    <col min="7679" max="7679" width="10.7109375" style="1" hidden="1"/>
    <col min="7680" max="7680" width="10.28515625" style="1" hidden="1"/>
    <col min="7681" max="7681" width="9.7109375" style="1" hidden="1"/>
    <col min="7682" max="7682" width="10.7109375" style="1" hidden="1"/>
    <col min="7683" max="7684" width="9.7109375" style="1" hidden="1"/>
    <col min="7685" max="7685" width="10.7109375" style="1" hidden="1"/>
    <col min="7686" max="7686" width="12.42578125" style="1" hidden="1"/>
    <col min="7687" max="7687" width="12" style="1" hidden="1"/>
    <col min="7688" max="7688" width="8.85546875" style="1" hidden="1"/>
    <col min="7689" max="7689" width="11.28515625" style="1" hidden="1"/>
    <col min="7690" max="7690" width="10.7109375" style="1" hidden="1"/>
    <col min="7691" max="7691" width="9.42578125" style="1" hidden="1"/>
    <col min="7692" max="7692" width="12.7109375" style="1" hidden="1"/>
    <col min="7693" max="7693" width="10.140625" style="1" hidden="1"/>
    <col min="7694" max="7695" width="11.7109375" style="1" hidden="1"/>
    <col min="7696" max="7696" width="2.7109375" style="1" hidden="1"/>
    <col min="7697" max="7698" width="11.7109375" style="1" hidden="1"/>
    <col min="7699" max="7699" width="10.7109375" style="1" hidden="1"/>
    <col min="7700" max="7700" width="11.28515625" style="1" hidden="1"/>
    <col min="7701" max="7929" width="8.85546875" style="1" hidden="1"/>
    <col min="7930" max="7930" width="23.28515625" style="1" hidden="1"/>
    <col min="7931" max="7931" width="12.28515625" style="1" hidden="1"/>
    <col min="7932" max="7932" width="10.28515625" style="1" hidden="1"/>
    <col min="7933" max="7933" width="10" style="1" hidden="1"/>
    <col min="7934" max="7934" width="11.42578125" style="1" hidden="1"/>
    <col min="7935" max="7935" width="10.7109375" style="1" hidden="1"/>
    <col min="7936" max="7936" width="10.28515625" style="1" hidden="1"/>
    <col min="7937" max="7937" width="9.7109375" style="1" hidden="1"/>
    <col min="7938" max="7938" width="10.7109375" style="1" hidden="1"/>
    <col min="7939" max="7940" width="9.7109375" style="1" hidden="1"/>
    <col min="7941" max="7941" width="10.7109375" style="1" hidden="1"/>
    <col min="7942" max="7942" width="12.42578125" style="1" hidden="1"/>
    <col min="7943" max="7943" width="12" style="1" hidden="1"/>
    <col min="7944" max="7944" width="8.85546875" style="1" hidden="1"/>
    <col min="7945" max="7945" width="11.28515625" style="1" hidden="1"/>
    <col min="7946" max="7946" width="10.7109375" style="1" hidden="1"/>
    <col min="7947" max="7947" width="9.42578125" style="1" hidden="1"/>
    <col min="7948" max="7948" width="12.7109375" style="1" hidden="1"/>
    <col min="7949" max="7949" width="10.140625" style="1" hidden="1"/>
    <col min="7950" max="7951" width="11.7109375" style="1" hidden="1"/>
    <col min="7952" max="7952" width="2.7109375" style="1" hidden="1"/>
    <col min="7953" max="7954" width="11.7109375" style="1" hidden="1"/>
    <col min="7955" max="7955" width="10.7109375" style="1" hidden="1"/>
    <col min="7956" max="7956" width="11.28515625" style="1" hidden="1"/>
    <col min="7957" max="8185" width="8.85546875" style="1" hidden="1"/>
    <col min="8186" max="8186" width="23.28515625" style="1" hidden="1"/>
    <col min="8187" max="8187" width="12.28515625" style="1" hidden="1"/>
    <col min="8188" max="8188" width="10.28515625" style="1" hidden="1"/>
    <col min="8189" max="8189" width="10" style="1" hidden="1"/>
    <col min="8190" max="8190" width="11.42578125" style="1" hidden="1"/>
    <col min="8191" max="8191" width="10.7109375" style="1" hidden="1"/>
    <col min="8192" max="8192" width="10.28515625" style="1" hidden="1"/>
    <col min="8193" max="8193" width="9.7109375" style="1" hidden="1"/>
    <col min="8194" max="8194" width="10.7109375" style="1" hidden="1"/>
    <col min="8195" max="8196" width="9.7109375" style="1" hidden="1"/>
    <col min="8197" max="8197" width="10.7109375" style="1" hidden="1"/>
    <col min="8198" max="8198" width="12.42578125" style="1" hidden="1"/>
    <col min="8199" max="8199" width="12" style="1" hidden="1"/>
    <col min="8200" max="8200" width="8.85546875" style="1" hidden="1"/>
    <col min="8201" max="8201" width="11.28515625" style="1" hidden="1"/>
    <col min="8202" max="8202" width="10.7109375" style="1" hidden="1"/>
    <col min="8203" max="8203" width="9.42578125" style="1" hidden="1"/>
    <col min="8204" max="8204" width="12.7109375" style="1" hidden="1"/>
    <col min="8205" max="8205" width="10.140625" style="1" hidden="1"/>
    <col min="8206" max="8207" width="11.7109375" style="1" hidden="1"/>
    <col min="8208" max="8208" width="2.7109375" style="1" hidden="1"/>
    <col min="8209" max="8210" width="11.7109375" style="1" hidden="1"/>
    <col min="8211" max="8211" width="10.7109375" style="1" hidden="1"/>
    <col min="8212" max="8212" width="11.28515625" style="1" hidden="1"/>
    <col min="8213" max="8441" width="8.85546875" style="1" hidden="1"/>
    <col min="8442" max="8442" width="23.28515625" style="1" hidden="1"/>
    <col min="8443" max="8443" width="12.28515625" style="1" hidden="1"/>
    <col min="8444" max="8444" width="10.28515625" style="1" hidden="1"/>
    <col min="8445" max="8445" width="10" style="1" hidden="1"/>
    <col min="8446" max="8446" width="11.42578125" style="1" hidden="1"/>
    <col min="8447" max="8447" width="10.7109375" style="1" hidden="1"/>
    <col min="8448" max="8448" width="10.28515625" style="1" hidden="1"/>
    <col min="8449" max="8449" width="9.7109375" style="1" hidden="1"/>
    <col min="8450" max="8450" width="10.7109375" style="1" hidden="1"/>
    <col min="8451" max="8452" width="9.7109375" style="1" hidden="1"/>
    <col min="8453" max="8453" width="10.7109375" style="1" hidden="1"/>
    <col min="8454" max="8454" width="12.42578125" style="1" hidden="1"/>
    <col min="8455" max="8455" width="12" style="1" hidden="1"/>
    <col min="8456" max="8456" width="8.85546875" style="1" hidden="1"/>
    <col min="8457" max="8457" width="11.28515625" style="1" hidden="1"/>
    <col min="8458" max="8458" width="10.7109375" style="1" hidden="1"/>
    <col min="8459" max="8459" width="9.42578125" style="1" hidden="1"/>
    <col min="8460" max="8460" width="12.7109375" style="1" hidden="1"/>
    <col min="8461" max="8461" width="10.140625" style="1" hidden="1"/>
    <col min="8462" max="8463" width="11.7109375" style="1" hidden="1"/>
    <col min="8464" max="8464" width="2.7109375" style="1" hidden="1"/>
    <col min="8465" max="8466" width="11.7109375" style="1" hidden="1"/>
    <col min="8467" max="8467" width="10.7109375" style="1" hidden="1"/>
    <col min="8468" max="8468" width="11.28515625" style="1" hidden="1"/>
    <col min="8469" max="8697" width="8.85546875" style="1" hidden="1"/>
    <col min="8698" max="8698" width="23.28515625" style="1" hidden="1"/>
    <col min="8699" max="8699" width="12.28515625" style="1" hidden="1"/>
    <col min="8700" max="8700" width="10.28515625" style="1" hidden="1"/>
    <col min="8701" max="8701" width="10" style="1" hidden="1"/>
    <col min="8702" max="8702" width="11.42578125" style="1" hidden="1"/>
    <col min="8703" max="8703" width="10.7109375" style="1" hidden="1"/>
    <col min="8704" max="8704" width="10.28515625" style="1" hidden="1"/>
    <col min="8705" max="8705" width="9.7109375" style="1" hidden="1"/>
    <col min="8706" max="8706" width="10.7109375" style="1" hidden="1"/>
    <col min="8707" max="8708" width="9.7109375" style="1" hidden="1"/>
    <col min="8709" max="8709" width="10.7109375" style="1" hidden="1"/>
    <col min="8710" max="8710" width="12.42578125" style="1" hidden="1"/>
    <col min="8711" max="8711" width="12" style="1" hidden="1"/>
    <col min="8712" max="8712" width="8.85546875" style="1" hidden="1"/>
    <col min="8713" max="8713" width="11.28515625" style="1" hidden="1"/>
    <col min="8714" max="8714" width="10.7109375" style="1" hidden="1"/>
    <col min="8715" max="8715" width="9.42578125" style="1" hidden="1"/>
    <col min="8716" max="8716" width="12.7109375" style="1" hidden="1"/>
    <col min="8717" max="8717" width="10.140625" style="1" hidden="1"/>
    <col min="8718" max="8719" width="11.7109375" style="1" hidden="1"/>
    <col min="8720" max="8720" width="2.7109375" style="1" hidden="1"/>
    <col min="8721" max="8722" width="11.7109375" style="1" hidden="1"/>
    <col min="8723" max="8723" width="10.7109375" style="1" hidden="1"/>
    <col min="8724" max="8724" width="11.28515625" style="1" hidden="1"/>
    <col min="8725" max="8953" width="8.85546875" style="1" hidden="1"/>
    <col min="8954" max="8954" width="23.28515625" style="1" hidden="1"/>
    <col min="8955" max="8955" width="12.28515625" style="1" hidden="1"/>
    <col min="8956" max="8956" width="10.28515625" style="1" hidden="1"/>
    <col min="8957" max="8957" width="10" style="1" hidden="1"/>
    <col min="8958" max="8958" width="11.42578125" style="1" hidden="1"/>
    <col min="8959" max="8959" width="10.7109375" style="1" hidden="1"/>
    <col min="8960" max="8960" width="10.28515625" style="1" hidden="1"/>
    <col min="8961" max="8961" width="9.7109375" style="1" hidden="1"/>
    <col min="8962" max="8962" width="10.7109375" style="1" hidden="1"/>
    <col min="8963" max="8964" width="9.7109375" style="1" hidden="1"/>
    <col min="8965" max="8965" width="10.7109375" style="1" hidden="1"/>
    <col min="8966" max="8966" width="12.42578125" style="1" hidden="1"/>
    <col min="8967" max="8967" width="12" style="1" hidden="1"/>
    <col min="8968" max="8968" width="8.85546875" style="1" hidden="1"/>
    <col min="8969" max="8969" width="11.28515625" style="1" hidden="1"/>
    <col min="8970" max="8970" width="10.7109375" style="1" hidden="1"/>
    <col min="8971" max="8971" width="9.42578125" style="1" hidden="1"/>
    <col min="8972" max="8972" width="12.7109375" style="1" hidden="1"/>
    <col min="8973" max="8973" width="10.140625" style="1" hidden="1"/>
    <col min="8974" max="8975" width="11.7109375" style="1" hidden="1"/>
    <col min="8976" max="8976" width="2.7109375" style="1" hidden="1"/>
    <col min="8977" max="8978" width="11.7109375" style="1" hidden="1"/>
    <col min="8979" max="8979" width="10.7109375" style="1" hidden="1"/>
    <col min="8980" max="8980" width="11.28515625" style="1" hidden="1"/>
    <col min="8981" max="9209" width="8.85546875" style="1" hidden="1"/>
    <col min="9210" max="9210" width="23.28515625" style="1" hidden="1"/>
    <col min="9211" max="9211" width="12.28515625" style="1" hidden="1"/>
    <col min="9212" max="9212" width="10.28515625" style="1" hidden="1"/>
    <col min="9213" max="9213" width="10" style="1" hidden="1"/>
    <col min="9214" max="9214" width="11.42578125" style="1" hidden="1"/>
    <col min="9215" max="9215" width="10.7109375" style="1" hidden="1"/>
    <col min="9216" max="9216" width="10.28515625" style="1" hidden="1"/>
    <col min="9217" max="9217" width="9.7109375" style="1" hidden="1"/>
    <col min="9218" max="9218" width="10.7109375" style="1" hidden="1"/>
    <col min="9219" max="9220" width="9.7109375" style="1" hidden="1"/>
    <col min="9221" max="9221" width="10.7109375" style="1" hidden="1"/>
    <col min="9222" max="9222" width="12.42578125" style="1" hidden="1"/>
    <col min="9223" max="9223" width="12" style="1" hidden="1"/>
    <col min="9224" max="9224" width="8.85546875" style="1" hidden="1"/>
    <col min="9225" max="9225" width="11.28515625" style="1" hidden="1"/>
    <col min="9226" max="9226" width="10.7109375" style="1" hidden="1"/>
    <col min="9227" max="9227" width="9.42578125" style="1" hidden="1"/>
    <col min="9228" max="9228" width="12.7109375" style="1" hidden="1"/>
    <col min="9229" max="9229" width="10.140625" style="1" hidden="1"/>
    <col min="9230" max="9231" width="11.7109375" style="1" hidden="1"/>
    <col min="9232" max="9232" width="2.7109375" style="1" hidden="1"/>
    <col min="9233" max="9234" width="11.7109375" style="1" hidden="1"/>
    <col min="9235" max="9235" width="10.7109375" style="1" hidden="1"/>
    <col min="9236" max="9236" width="11.28515625" style="1" hidden="1"/>
    <col min="9237" max="9465" width="8.85546875" style="1" hidden="1"/>
    <col min="9466" max="9466" width="23.28515625" style="1" hidden="1"/>
    <col min="9467" max="9467" width="12.28515625" style="1" hidden="1"/>
    <col min="9468" max="9468" width="10.28515625" style="1" hidden="1"/>
    <col min="9469" max="9469" width="10" style="1" hidden="1"/>
    <col min="9470" max="9470" width="11.42578125" style="1" hidden="1"/>
    <col min="9471" max="9471" width="10.7109375" style="1" hidden="1"/>
    <col min="9472" max="9472" width="10.28515625" style="1" hidden="1"/>
    <col min="9473" max="9473" width="9.7109375" style="1" hidden="1"/>
    <col min="9474" max="9474" width="10.7109375" style="1" hidden="1"/>
    <col min="9475" max="9476" width="9.7109375" style="1" hidden="1"/>
    <col min="9477" max="9477" width="10.7109375" style="1" hidden="1"/>
    <col min="9478" max="9478" width="12.42578125" style="1" hidden="1"/>
    <col min="9479" max="9479" width="12" style="1" hidden="1"/>
    <col min="9480" max="9480" width="8.85546875" style="1" hidden="1"/>
    <col min="9481" max="9481" width="11.28515625" style="1" hidden="1"/>
    <col min="9482" max="9482" width="10.7109375" style="1" hidden="1"/>
    <col min="9483" max="9483" width="9.42578125" style="1" hidden="1"/>
    <col min="9484" max="9484" width="12.7109375" style="1" hidden="1"/>
    <col min="9485" max="9485" width="10.140625" style="1" hidden="1"/>
    <col min="9486" max="9487" width="11.7109375" style="1" hidden="1"/>
    <col min="9488" max="9488" width="2.7109375" style="1" hidden="1"/>
    <col min="9489" max="9490" width="11.7109375" style="1" hidden="1"/>
    <col min="9491" max="9491" width="10.7109375" style="1" hidden="1"/>
    <col min="9492" max="9492" width="11.28515625" style="1" hidden="1"/>
    <col min="9493" max="9721" width="8.85546875" style="1" hidden="1"/>
    <col min="9722" max="9722" width="23.28515625" style="1" hidden="1"/>
    <col min="9723" max="9723" width="12.28515625" style="1" hidden="1"/>
    <col min="9724" max="9724" width="10.28515625" style="1" hidden="1"/>
    <col min="9725" max="9725" width="10" style="1" hidden="1"/>
    <col min="9726" max="9726" width="11.42578125" style="1" hidden="1"/>
    <col min="9727" max="9727" width="10.7109375" style="1" hidden="1"/>
    <col min="9728" max="9728" width="10.28515625" style="1" hidden="1"/>
    <col min="9729" max="9729" width="9.7109375" style="1" hidden="1"/>
    <col min="9730" max="9730" width="10.7109375" style="1" hidden="1"/>
    <col min="9731" max="9732" width="9.7109375" style="1" hidden="1"/>
    <col min="9733" max="9733" width="10.7109375" style="1" hidden="1"/>
    <col min="9734" max="9734" width="12.42578125" style="1" hidden="1"/>
    <col min="9735" max="9735" width="12" style="1" hidden="1"/>
    <col min="9736" max="9736" width="8.85546875" style="1" hidden="1"/>
    <col min="9737" max="9737" width="11.28515625" style="1" hidden="1"/>
    <col min="9738" max="9738" width="10.7109375" style="1" hidden="1"/>
    <col min="9739" max="9739" width="9.42578125" style="1" hidden="1"/>
    <col min="9740" max="9740" width="12.7109375" style="1" hidden="1"/>
    <col min="9741" max="9741" width="10.140625" style="1" hidden="1"/>
    <col min="9742" max="9743" width="11.7109375" style="1" hidden="1"/>
    <col min="9744" max="9744" width="2.7109375" style="1" hidden="1"/>
    <col min="9745" max="9746" width="11.7109375" style="1" hidden="1"/>
    <col min="9747" max="9747" width="10.7109375" style="1" hidden="1"/>
    <col min="9748" max="9748" width="11.28515625" style="1" hidden="1"/>
    <col min="9749" max="9977" width="8.85546875" style="1" hidden="1"/>
    <col min="9978" max="9978" width="23.28515625" style="1" hidden="1"/>
    <col min="9979" max="9979" width="12.28515625" style="1" hidden="1"/>
    <col min="9980" max="9980" width="10.28515625" style="1" hidden="1"/>
    <col min="9981" max="9981" width="10" style="1" hidden="1"/>
    <col min="9982" max="9982" width="11.42578125" style="1" hidden="1"/>
    <col min="9983" max="9983" width="10.7109375" style="1" hidden="1"/>
    <col min="9984" max="9984" width="10.28515625" style="1" hidden="1"/>
    <col min="9985" max="9985" width="9.7109375" style="1" hidden="1"/>
    <col min="9986" max="9986" width="10.7109375" style="1" hidden="1"/>
    <col min="9987" max="9988" width="9.7109375" style="1" hidden="1"/>
    <col min="9989" max="9989" width="10.7109375" style="1" hidden="1"/>
    <col min="9990" max="9990" width="12.42578125" style="1" hidden="1"/>
    <col min="9991" max="9991" width="12" style="1" hidden="1"/>
    <col min="9992" max="9992" width="8.85546875" style="1" hidden="1"/>
    <col min="9993" max="9993" width="11.28515625" style="1" hidden="1"/>
    <col min="9994" max="9994" width="10.7109375" style="1" hidden="1"/>
    <col min="9995" max="9995" width="9.42578125" style="1" hidden="1"/>
    <col min="9996" max="9996" width="12.7109375" style="1" hidden="1"/>
    <col min="9997" max="9997" width="10.140625" style="1" hidden="1"/>
    <col min="9998" max="9999" width="11.7109375" style="1" hidden="1"/>
    <col min="10000" max="10000" width="2.7109375" style="1" hidden="1"/>
    <col min="10001" max="10002" width="11.7109375" style="1" hidden="1"/>
    <col min="10003" max="10003" width="10.7109375" style="1" hidden="1"/>
    <col min="10004" max="10004" width="11.28515625" style="1" hidden="1"/>
    <col min="10005" max="10233" width="8.85546875" style="1" hidden="1"/>
    <col min="10234" max="10234" width="23.28515625" style="1" hidden="1"/>
    <col min="10235" max="10235" width="12.28515625" style="1" hidden="1"/>
    <col min="10236" max="10236" width="10.28515625" style="1" hidden="1"/>
    <col min="10237" max="10237" width="10" style="1" hidden="1"/>
    <col min="10238" max="10238" width="11.42578125" style="1" hidden="1"/>
    <col min="10239" max="10239" width="10.7109375" style="1" hidden="1"/>
    <col min="10240" max="10240" width="10.28515625" style="1" hidden="1"/>
    <col min="10241" max="10241" width="9.7109375" style="1" hidden="1"/>
    <col min="10242" max="10242" width="10.7109375" style="1" hidden="1"/>
    <col min="10243" max="10244" width="9.7109375" style="1" hidden="1"/>
    <col min="10245" max="10245" width="10.7109375" style="1" hidden="1"/>
    <col min="10246" max="10246" width="12.42578125" style="1" hidden="1"/>
    <col min="10247" max="10247" width="12" style="1" hidden="1"/>
    <col min="10248" max="10248" width="8.85546875" style="1" hidden="1"/>
    <col min="10249" max="10249" width="11.28515625" style="1" hidden="1"/>
    <col min="10250" max="10250" width="10.7109375" style="1" hidden="1"/>
    <col min="10251" max="10251" width="9.42578125" style="1" hidden="1"/>
    <col min="10252" max="10252" width="12.7109375" style="1" hidden="1"/>
    <col min="10253" max="10253" width="10.140625" style="1" hidden="1"/>
    <col min="10254" max="10255" width="11.7109375" style="1" hidden="1"/>
    <col min="10256" max="10256" width="2.7109375" style="1" hidden="1"/>
    <col min="10257" max="10258" width="11.7109375" style="1" hidden="1"/>
    <col min="10259" max="10259" width="10.7109375" style="1" hidden="1"/>
    <col min="10260" max="10260" width="11.28515625" style="1" hidden="1"/>
    <col min="10261" max="10489" width="8.85546875" style="1" hidden="1"/>
    <col min="10490" max="10490" width="23.28515625" style="1" hidden="1"/>
    <col min="10491" max="10491" width="12.28515625" style="1" hidden="1"/>
    <col min="10492" max="10492" width="10.28515625" style="1" hidden="1"/>
    <col min="10493" max="10493" width="10" style="1" hidden="1"/>
    <col min="10494" max="10494" width="11.42578125" style="1" hidden="1"/>
    <col min="10495" max="10495" width="10.7109375" style="1" hidden="1"/>
    <col min="10496" max="10496" width="10.28515625" style="1" hidden="1"/>
    <col min="10497" max="10497" width="9.7109375" style="1" hidden="1"/>
    <col min="10498" max="10498" width="10.7109375" style="1" hidden="1"/>
    <col min="10499" max="10500" width="9.7109375" style="1" hidden="1"/>
    <col min="10501" max="10501" width="10.7109375" style="1" hidden="1"/>
    <col min="10502" max="10502" width="12.42578125" style="1" hidden="1"/>
    <col min="10503" max="10503" width="12" style="1" hidden="1"/>
    <col min="10504" max="10504" width="8.85546875" style="1" hidden="1"/>
    <col min="10505" max="10505" width="11.28515625" style="1" hidden="1"/>
    <col min="10506" max="10506" width="10.7109375" style="1" hidden="1"/>
    <col min="10507" max="10507" width="9.42578125" style="1" hidden="1"/>
    <col min="10508" max="10508" width="12.7109375" style="1" hidden="1"/>
    <col min="10509" max="10509" width="10.140625" style="1" hidden="1"/>
    <col min="10510" max="10511" width="11.7109375" style="1" hidden="1"/>
    <col min="10512" max="10512" width="2.7109375" style="1" hidden="1"/>
    <col min="10513" max="10514" width="11.7109375" style="1" hidden="1"/>
    <col min="10515" max="10515" width="10.7109375" style="1" hidden="1"/>
    <col min="10516" max="10516" width="11.28515625" style="1" hidden="1"/>
    <col min="10517" max="10745" width="8.85546875" style="1" hidden="1"/>
    <col min="10746" max="10746" width="23.28515625" style="1" hidden="1"/>
    <col min="10747" max="10747" width="12.28515625" style="1" hidden="1"/>
    <col min="10748" max="10748" width="10.28515625" style="1" hidden="1"/>
    <col min="10749" max="10749" width="10" style="1" hidden="1"/>
    <col min="10750" max="10750" width="11.42578125" style="1" hidden="1"/>
    <col min="10751" max="10751" width="10.7109375" style="1" hidden="1"/>
    <col min="10752" max="10752" width="10.28515625" style="1" hidden="1"/>
    <col min="10753" max="10753" width="9.7109375" style="1" hidden="1"/>
    <col min="10754" max="10754" width="10.7109375" style="1" hidden="1"/>
    <col min="10755" max="10756" width="9.7109375" style="1" hidden="1"/>
    <col min="10757" max="10757" width="10.7109375" style="1" hidden="1"/>
    <col min="10758" max="10758" width="12.42578125" style="1" hidden="1"/>
    <col min="10759" max="10759" width="12" style="1" hidden="1"/>
    <col min="10760" max="10760" width="8.85546875" style="1" hidden="1"/>
    <col min="10761" max="10761" width="11.28515625" style="1" hidden="1"/>
    <col min="10762" max="10762" width="10.7109375" style="1" hidden="1"/>
    <col min="10763" max="10763" width="9.42578125" style="1" hidden="1"/>
    <col min="10764" max="10764" width="12.7109375" style="1" hidden="1"/>
    <col min="10765" max="10765" width="10.140625" style="1" hidden="1"/>
    <col min="10766" max="10767" width="11.7109375" style="1" hidden="1"/>
    <col min="10768" max="10768" width="2.7109375" style="1" hidden="1"/>
    <col min="10769" max="10770" width="11.7109375" style="1" hidden="1"/>
    <col min="10771" max="10771" width="10.7109375" style="1" hidden="1"/>
    <col min="10772" max="10772" width="11.28515625" style="1" hidden="1"/>
    <col min="10773" max="11001" width="8.85546875" style="1" hidden="1"/>
    <col min="11002" max="11002" width="23.28515625" style="1" hidden="1"/>
    <col min="11003" max="11003" width="12.28515625" style="1" hidden="1"/>
    <col min="11004" max="11004" width="10.28515625" style="1" hidden="1"/>
    <col min="11005" max="11005" width="10" style="1" hidden="1"/>
    <col min="11006" max="11006" width="11.42578125" style="1" hidden="1"/>
    <col min="11007" max="11007" width="10.7109375" style="1" hidden="1"/>
    <col min="11008" max="11008" width="10.28515625" style="1" hidden="1"/>
    <col min="11009" max="11009" width="9.7109375" style="1" hidden="1"/>
    <col min="11010" max="11010" width="10.7109375" style="1" hidden="1"/>
    <col min="11011" max="11012" width="9.7109375" style="1" hidden="1"/>
    <col min="11013" max="11013" width="10.7109375" style="1" hidden="1"/>
    <col min="11014" max="11014" width="12.42578125" style="1" hidden="1"/>
    <col min="11015" max="11015" width="12" style="1" hidden="1"/>
    <col min="11016" max="11016" width="8.85546875" style="1" hidden="1"/>
    <col min="11017" max="11017" width="11.28515625" style="1" hidden="1"/>
    <col min="11018" max="11018" width="10.7109375" style="1" hidden="1"/>
    <col min="11019" max="11019" width="9.42578125" style="1" hidden="1"/>
    <col min="11020" max="11020" width="12.7109375" style="1" hidden="1"/>
    <col min="11021" max="11021" width="10.140625" style="1" hidden="1"/>
    <col min="11022" max="11023" width="11.7109375" style="1" hidden="1"/>
    <col min="11024" max="11024" width="2.7109375" style="1" hidden="1"/>
    <col min="11025" max="11026" width="11.7109375" style="1" hidden="1"/>
    <col min="11027" max="11027" width="10.7109375" style="1" hidden="1"/>
    <col min="11028" max="11028" width="11.28515625" style="1" hidden="1"/>
    <col min="11029" max="11257" width="8.85546875" style="1" hidden="1"/>
    <col min="11258" max="11258" width="23.28515625" style="1" hidden="1"/>
    <col min="11259" max="11259" width="12.28515625" style="1" hidden="1"/>
    <col min="11260" max="11260" width="10.28515625" style="1" hidden="1"/>
    <col min="11261" max="11261" width="10" style="1" hidden="1"/>
    <col min="11262" max="11262" width="11.42578125" style="1" hidden="1"/>
    <col min="11263" max="11263" width="10.7109375" style="1" hidden="1"/>
    <col min="11264" max="11264" width="10.28515625" style="1" hidden="1"/>
    <col min="11265" max="11265" width="9.7109375" style="1" hidden="1"/>
    <col min="11266" max="11266" width="10.7109375" style="1" hidden="1"/>
    <col min="11267" max="11268" width="9.7109375" style="1" hidden="1"/>
    <col min="11269" max="11269" width="10.7109375" style="1" hidden="1"/>
    <col min="11270" max="11270" width="12.42578125" style="1" hidden="1"/>
    <col min="11271" max="11271" width="12" style="1" hidden="1"/>
    <col min="11272" max="11272" width="8.85546875" style="1" hidden="1"/>
    <col min="11273" max="11273" width="11.28515625" style="1" hidden="1"/>
    <col min="11274" max="11274" width="10.7109375" style="1" hidden="1"/>
    <col min="11275" max="11275" width="9.42578125" style="1" hidden="1"/>
    <col min="11276" max="11276" width="12.7109375" style="1" hidden="1"/>
    <col min="11277" max="11277" width="10.140625" style="1" hidden="1"/>
    <col min="11278" max="11279" width="11.7109375" style="1" hidden="1"/>
    <col min="11280" max="11280" width="2.7109375" style="1" hidden="1"/>
    <col min="11281" max="11282" width="11.7109375" style="1" hidden="1"/>
    <col min="11283" max="11283" width="10.7109375" style="1" hidden="1"/>
    <col min="11284" max="11284" width="11.28515625" style="1" hidden="1"/>
    <col min="11285" max="11513" width="8.85546875" style="1" hidden="1"/>
    <col min="11514" max="11514" width="23.28515625" style="1" hidden="1"/>
    <col min="11515" max="11515" width="12.28515625" style="1" hidden="1"/>
    <col min="11516" max="11516" width="10.28515625" style="1" hidden="1"/>
    <col min="11517" max="11517" width="10" style="1" hidden="1"/>
    <col min="11518" max="11518" width="11.42578125" style="1" hidden="1"/>
    <col min="11519" max="11519" width="10.7109375" style="1" hidden="1"/>
    <col min="11520" max="11520" width="10.28515625" style="1" hidden="1"/>
    <col min="11521" max="11521" width="9.7109375" style="1" hidden="1"/>
    <col min="11522" max="11522" width="10.7109375" style="1" hidden="1"/>
    <col min="11523" max="11524" width="9.7109375" style="1" hidden="1"/>
    <col min="11525" max="11525" width="10.7109375" style="1" hidden="1"/>
    <col min="11526" max="11526" width="12.42578125" style="1" hidden="1"/>
    <col min="11527" max="11527" width="12" style="1" hidden="1"/>
    <col min="11528" max="11528" width="8.85546875" style="1" hidden="1"/>
    <col min="11529" max="11529" width="11.28515625" style="1" hidden="1"/>
    <col min="11530" max="11530" width="10.7109375" style="1" hidden="1"/>
    <col min="11531" max="11531" width="9.42578125" style="1" hidden="1"/>
    <col min="11532" max="11532" width="12.7109375" style="1" hidden="1"/>
    <col min="11533" max="11533" width="10.140625" style="1" hidden="1"/>
    <col min="11534" max="11535" width="11.7109375" style="1" hidden="1"/>
    <col min="11536" max="11536" width="2.7109375" style="1" hidden="1"/>
    <col min="11537" max="11538" width="11.7109375" style="1" hidden="1"/>
    <col min="11539" max="11539" width="10.7109375" style="1" hidden="1"/>
    <col min="11540" max="11540" width="11.28515625" style="1" hidden="1"/>
    <col min="11541" max="11769" width="8.85546875" style="1" hidden="1"/>
    <col min="11770" max="11770" width="23.28515625" style="1" hidden="1"/>
    <col min="11771" max="11771" width="12.28515625" style="1" hidden="1"/>
    <col min="11772" max="11772" width="10.28515625" style="1" hidden="1"/>
    <col min="11773" max="11773" width="10" style="1" hidden="1"/>
    <col min="11774" max="11774" width="11.42578125" style="1" hidden="1"/>
    <col min="11775" max="11775" width="10.7109375" style="1" hidden="1"/>
    <col min="11776" max="11776" width="10.28515625" style="1" hidden="1"/>
    <col min="11777" max="11777" width="9.7109375" style="1" hidden="1"/>
    <col min="11778" max="11778" width="10.7109375" style="1" hidden="1"/>
    <col min="11779" max="11780" width="9.7109375" style="1" hidden="1"/>
    <col min="11781" max="11781" width="10.7109375" style="1" hidden="1"/>
    <col min="11782" max="11782" width="12.42578125" style="1" hidden="1"/>
    <col min="11783" max="11783" width="12" style="1" hidden="1"/>
    <col min="11784" max="11784" width="8.85546875" style="1" hidden="1"/>
    <col min="11785" max="11785" width="11.28515625" style="1" hidden="1"/>
    <col min="11786" max="11786" width="10.7109375" style="1" hidden="1"/>
    <col min="11787" max="11787" width="9.42578125" style="1" hidden="1"/>
    <col min="11788" max="11788" width="12.7109375" style="1" hidden="1"/>
    <col min="11789" max="11789" width="10.140625" style="1" hidden="1"/>
    <col min="11790" max="11791" width="11.7109375" style="1" hidden="1"/>
    <col min="11792" max="11792" width="2.7109375" style="1" hidden="1"/>
    <col min="11793" max="11794" width="11.7109375" style="1" hidden="1"/>
    <col min="11795" max="11795" width="10.7109375" style="1" hidden="1"/>
    <col min="11796" max="11796" width="11.28515625" style="1" hidden="1"/>
    <col min="11797" max="12025" width="8.85546875" style="1" hidden="1"/>
    <col min="12026" max="12026" width="23.28515625" style="1" hidden="1"/>
    <col min="12027" max="12027" width="12.28515625" style="1" hidden="1"/>
    <col min="12028" max="12028" width="10.28515625" style="1" hidden="1"/>
    <col min="12029" max="12029" width="10" style="1" hidden="1"/>
    <col min="12030" max="12030" width="11.42578125" style="1" hidden="1"/>
    <col min="12031" max="12031" width="10.7109375" style="1" hidden="1"/>
    <col min="12032" max="12032" width="10.28515625" style="1" hidden="1"/>
    <col min="12033" max="12033" width="9.7109375" style="1" hidden="1"/>
    <col min="12034" max="12034" width="10.7109375" style="1" hidden="1"/>
    <col min="12035" max="12036" width="9.7109375" style="1" hidden="1"/>
    <col min="12037" max="12037" width="10.7109375" style="1" hidden="1"/>
    <col min="12038" max="12038" width="12.42578125" style="1" hidden="1"/>
    <col min="12039" max="12039" width="12" style="1" hidden="1"/>
    <col min="12040" max="12040" width="8.85546875" style="1" hidden="1"/>
    <col min="12041" max="12041" width="11.28515625" style="1" hidden="1"/>
    <col min="12042" max="12042" width="10.7109375" style="1" hidden="1"/>
    <col min="12043" max="12043" width="9.42578125" style="1" hidden="1"/>
    <col min="12044" max="12044" width="12.7109375" style="1" hidden="1"/>
    <col min="12045" max="12045" width="10.140625" style="1" hidden="1"/>
    <col min="12046" max="12047" width="11.7109375" style="1" hidden="1"/>
    <col min="12048" max="12048" width="2.7109375" style="1" hidden="1"/>
    <col min="12049" max="12050" width="11.7109375" style="1" hidden="1"/>
    <col min="12051" max="12051" width="10.7109375" style="1" hidden="1"/>
    <col min="12052" max="12052" width="11.28515625" style="1" hidden="1"/>
    <col min="12053" max="12281" width="8.85546875" style="1" hidden="1"/>
    <col min="12282" max="12282" width="23.28515625" style="1" hidden="1"/>
    <col min="12283" max="12283" width="12.28515625" style="1" hidden="1"/>
    <col min="12284" max="12284" width="10.28515625" style="1" hidden="1"/>
    <col min="12285" max="12285" width="10" style="1" hidden="1"/>
    <col min="12286" max="12286" width="11.42578125" style="1" hidden="1"/>
    <col min="12287" max="12287" width="10.7109375" style="1" hidden="1"/>
    <col min="12288" max="12288" width="10.28515625" style="1" hidden="1"/>
    <col min="12289" max="12289" width="9.7109375" style="1" hidden="1"/>
    <col min="12290" max="12290" width="10.7109375" style="1" hidden="1"/>
    <col min="12291" max="12292" width="9.7109375" style="1" hidden="1"/>
    <col min="12293" max="12293" width="10.7109375" style="1" hidden="1"/>
    <col min="12294" max="12294" width="12.42578125" style="1" hidden="1"/>
    <col min="12295" max="12295" width="12" style="1" hidden="1"/>
    <col min="12296" max="12296" width="8.85546875" style="1" hidden="1"/>
    <col min="12297" max="12297" width="11.28515625" style="1" hidden="1"/>
    <col min="12298" max="12298" width="10.7109375" style="1" hidden="1"/>
    <col min="12299" max="12299" width="9.42578125" style="1" hidden="1"/>
    <col min="12300" max="12300" width="12.7109375" style="1" hidden="1"/>
    <col min="12301" max="12301" width="10.140625" style="1" hidden="1"/>
    <col min="12302" max="12303" width="11.7109375" style="1" hidden="1"/>
    <col min="12304" max="12304" width="2.7109375" style="1" hidden="1"/>
    <col min="12305" max="12306" width="11.7109375" style="1" hidden="1"/>
    <col min="12307" max="12307" width="10.7109375" style="1" hidden="1"/>
    <col min="12308" max="12308" width="11.28515625" style="1" hidden="1"/>
    <col min="12309" max="12537" width="8.85546875" style="1" hidden="1"/>
    <col min="12538" max="12538" width="23.28515625" style="1" hidden="1"/>
    <col min="12539" max="12539" width="12.28515625" style="1" hidden="1"/>
    <col min="12540" max="12540" width="10.28515625" style="1" hidden="1"/>
    <col min="12541" max="12541" width="10" style="1" hidden="1"/>
    <col min="12542" max="12542" width="11.42578125" style="1" hidden="1"/>
    <col min="12543" max="12543" width="10.7109375" style="1" hidden="1"/>
    <col min="12544" max="12544" width="10.28515625" style="1" hidden="1"/>
    <col min="12545" max="12545" width="9.7109375" style="1" hidden="1"/>
    <col min="12546" max="12546" width="10.7109375" style="1" hidden="1"/>
    <col min="12547" max="12548" width="9.7109375" style="1" hidden="1"/>
    <col min="12549" max="12549" width="10.7109375" style="1" hidden="1"/>
    <col min="12550" max="12550" width="12.42578125" style="1" hidden="1"/>
    <col min="12551" max="12551" width="12" style="1" hidden="1"/>
    <col min="12552" max="12552" width="8.85546875" style="1" hidden="1"/>
    <col min="12553" max="12553" width="11.28515625" style="1" hidden="1"/>
    <col min="12554" max="12554" width="10.7109375" style="1" hidden="1"/>
    <col min="12555" max="12555" width="9.42578125" style="1" hidden="1"/>
    <col min="12556" max="12556" width="12.7109375" style="1" hidden="1"/>
    <col min="12557" max="12557" width="10.140625" style="1" hidden="1"/>
    <col min="12558" max="12559" width="11.7109375" style="1" hidden="1"/>
    <col min="12560" max="12560" width="2.7109375" style="1" hidden="1"/>
    <col min="12561" max="12562" width="11.7109375" style="1" hidden="1"/>
    <col min="12563" max="12563" width="10.7109375" style="1" hidden="1"/>
    <col min="12564" max="12564" width="11.28515625" style="1" hidden="1"/>
    <col min="12565" max="12793" width="8.85546875" style="1" hidden="1"/>
    <col min="12794" max="12794" width="23.28515625" style="1" hidden="1"/>
    <col min="12795" max="12795" width="12.28515625" style="1" hidden="1"/>
    <col min="12796" max="12796" width="10.28515625" style="1" hidden="1"/>
    <col min="12797" max="12797" width="10" style="1" hidden="1"/>
    <col min="12798" max="12798" width="11.42578125" style="1" hidden="1"/>
    <col min="12799" max="12799" width="10.7109375" style="1" hidden="1"/>
    <col min="12800" max="12800" width="10.28515625" style="1" hidden="1"/>
    <col min="12801" max="12801" width="9.7109375" style="1" hidden="1"/>
    <col min="12802" max="12802" width="10.7109375" style="1" hidden="1"/>
    <col min="12803" max="12804" width="9.7109375" style="1" hidden="1"/>
    <col min="12805" max="12805" width="10.7109375" style="1" hidden="1"/>
    <col min="12806" max="12806" width="12.42578125" style="1" hidden="1"/>
    <col min="12807" max="12807" width="12" style="1" hidden="1"/>
    <col min="12808" max="12808" width="8.85546875" style="1" hidden="1"/>
    <col min="12809" max="12809" width="11.28515625" style="1" hidden="1"/>
    <col min="12810" max="12810" width="10.7109375" style="1" hidden="1"/>
    <col min="12811" max="12811" width="9.42578125" style="1" hidden="1"/>
    <col min="12812" max="12812" width="12.7109375" style="1" hidden="1"/>
    <col min="12813" max="12813" width="10.140625" style="1" hidden="1"/>
    <col min="12814" max="12815" width="11.7109375" style="1" hidden="1"/>
    <col min="12816" max="12816" width="2.7109375" style="1" hidden="1"/>
    <col min="12817" max="12818" width="11.7109375" style="1" hidden="1"/>
    <col min="12819" max="12819" width="10.7109375" style="1" hidden="1"/>
    <col min="12820" max="12820" width="11.28515625" style="1" hidden="1"/>
    <col min="12821" max="13049" width="8.85546875" style="1" hidden="1"/>
    <col min="13050" max="13050" width="23.28515625" style="1" hidden="1"/>
    <col min="13051" max="13051" width="12.28515625" style="1" hidden="1"/>
    <col min="13052" max="13052" width="10.28515625" style="1" hidden="1"/>
    <col min="13053" max="13053" width="10" style="1" hidden="1"/>
    <col min="13054" max="13054" width="11.42578125" style="1" hidden="1"/>
    <col min="13055" max="13055" width="10.7109375" style="1" hidden="1"/>
    <col min="13056" max="13056" width="10.28515625" style="1" hidden="1"/>
    <col min="13057" max="13057" width="9.7109375" style="1" hidden="1"/>
    <col min="13058" max="13058" width="10.7109375" style="1" hidden="1"/>
    <col min="13059" max="13060" width="9.7109375" style="1" hidden="1"/>
    <col min="13061" max="13061" width="10.7109375" style="1" hidden="1"/>
    <col min="13062" max="13062" width="12.42578125" style="1" hidden="1"/>
    <col min="13063" max="13063" width="12" style="1" hidden="1"/>
    <col min="13064" max="13064" width="8.85546875" style="1" hidden="1"/>
    <col min="13065" max="13065" width="11.28515625" style="1" hidden="1"/>
    <col min="13066" max="13066" width="10.7109375" style="1" hidden="1"/>
    <col min="13067" max="13067" width="9.42578125" style="1" hidden="1"/>
    <col min="13068" max="13068" width="12.7109375" style="1" hidden="1"/>
    <col min="13069" max="13069" width="10.140625" style="1" hidden="1"/>
    <col min="13070" max="13071" width="11.7109375" style="1" hidden="1"/>
    <col min="13072" max="13072" width="2.7109375" style="1" hidden="1"/>
    <col min="13073" max="13074" width="11.7109375" style="1" hidden="1"/>
    <col min="13075" max="13075" width="10.7109375" style="1" hidden="1"/>
    <col min="13076" max="13076" width="11.28515625" style="1" hidden="1"/>
    <col min="13077" max="13305" width="8.85546875" style="1" hidden="1"/>
    <col min="13306" max="13306" width="23.28515625" style="1" hidden="1"/>
    <col min="13307" max="13307" width="12.28515625" style="1" hidden="1"/>
    <col min="13308" max="13308" width="10.28515625" style="1" hidden="1"/>
    <col min="13309" max="13309" width="10" style="1" hidden="1"/>
    <col min="13310" max="13310" width="11.42578125" style="1" hidden="1"/>
    <col min="13311" max="13311" width="10.7109375" style="1" hidden="1"/>
    <col min="13312" max="13312" width="10.28515625" style="1" hidden="1"/>
    <col min="13313" max="13313" width="9.7109375" style="1" hidden="1"/>
    <col min="13314" max="13314" width="10.7109375" style="1" hidden="1"/>
    <col min="13315" max="13316" width="9.7109375" style="1" hidden="1"/>
    <col min="13317" max="13317" width="10.7109375" style="1" hidden="1"/>
    <col min="13318" max="13318" width="12.42578125" style="1" hidden="1"/>
    <col min="13319" max="13319" width="12" style="1" hidden="1"/>
    <col min="13320" max="13320" width="8.85546875" style="1" hidden="1"/>
    <col min="13321" max="13321" width="11.28515625" style="1" hidden="1"/>
    <col min="13322" max="13322" width="10.7109375" style="1" hidden="1"/>
    <col min="13323" max="13323" width="9.42578125" style="1" hidden="1"/>
    <col min="13324" max="13324" width="12.7109375" style="1" hidden="1"/>
    <col min="13325" max="13325" width="10.140625" style="1" hidden="1"/>
    <col min="13326" max="13327" width="11.7109375" style="1" hidden="1"/>
    <col min="13328" max="13328" width="2.7109375" style="1" hidden="1"/>
    <col min="13329" max="13330" width="11.7109375" style="1" hidden="1"/>
    <col min="13331" max="13331" width="10.7109375" style="1" hidden="1"/>
    <col min="13332" max="13332" width="11.28515625" style="1" hidden="1"/>
    <col min="13333" max="13561" width="8.85546875" style="1" hidden="1"/>
    <col min="13562" max="13562" width="23.28515625" style="1" hidden="1"/>
    <col min="13563" max="13563" width="12.28515625" style="1" hidden="1"/>
    <col min="13564" max="13564" width="10.28515625" style="1" hidden="1"/>
    <col min="13565" max="13565" width="10" style="1" hidden="1"/>
    <col min="13566" max="13566" width="11.42578125" style="1" hidden="1"/>
    <col min="13567" max="13567" width="10.7109375" style="1" hidden="1"/>
    <col min="13568" max="13568" width="10.28515625" style="1" hidden="1"/>
    <col min="13569" max="13569" width="9.7109375" style="1" hidden="1"/>
    <col min="13570" max="13570" width="10.7109375" style="1" hidden="1"/>
    <col min="13571" max="13572" width="9.7109375" style="1" hidden="1"/>
    <col min="13573" max="13573" width="10.7109375" style="1" hidden="1"/>
    <col min="13574" max="13574" width="12.42578125" style="1" hidden="1"/>
    <col min="13575" max="13575" width="12" style="1" hidden="1"/>
    <col min="13576" max="13576" width="8.85546875" style="1" hidden="1"/>
    <col min="13577" max="13577" width="11.28515625" style="1" hidden="1"/>
    <col min="13578" max="13578" width="10.7109375" style="1" hidden="1"/>
    <col min="13579" max="13579" width="9.42578125" style="1" hidden="1"/>
    <col min="13580" max="13580" width="12.7109375" style="1" hidden="1"/>
    <col min="13581" max="13581" width="10.140625" style="1" hidden="1"/>
    <col min="13582" max="13583" width="11.7109375" style="1" hidden="1"/>
    <col min="13584" max="13584" width="2.7109375" style="1" hidden="1"/>
    <col min="13585" max="13586" width="11.7109375" style="1" hidden="1"/>
    <col min="13587" max="13587" width="10.7109375" style="1" hidden="1"/>
    <col min="13588" max="13588" width="11.28515625" style="1" hidden="1"/>
    <col min="13589" max="13817" width="8.85546875" style="1" hidden="1"/>
    <col min="13818" max="13818" width="23.28515625" style="1" hidden="1"/>
    <col min="13819" max="13819" width="12.28515625" style="1" hidden="1"/>
    <col min="13820" max="13820" width="10.28515625" style="1" hidden="1"/>
    <col min="13821" max="13821" width="10" style="1" hidden="1"/>
    <col min="13822" max="13822" width="11.42578125" style="1" hidden="1"/>
    <col min="13823" max="13823" width="10.7109375" style="1" hidden="1"/>
    <col min="13824" max="13824" width="10.28515625" style="1" hidden="1"/>
    <col min="13825" max="13825" width="9.7109375" style="1" hidden="1"/>
    <col min="13826" max="13826" width="10.7109375" style="1" hidden="1"/>
    <col min="13827" max="13828" width="9.7109375" style="1" hidden="1"/>
    <col min="13829" max="13829" width="10.7109375" style="1" hidden="1"/>
    <col min="13830" max="13830" width="12.42578125" style="1" hidden="1"/>
    <col min="13831" max="13831" width="12" style="1" hidden="1"/>
    <col min="13832" max="13832" width="8.85546875" style="1" hidden="1"/>
    <col min="13833" max="13833" width="11.28515625" style="1" hidden="1"/>
    <col min="13834" max="13834" width="10.7109375" style="1" hidden="1"/>
    <col min="13835" max="13835" width="9.42578125" style="1" hidden="1"/>
    <col min="13836" max="13836" width="12.7109375" style="1" hidden="1"/>
    <col min="13837" max="13837" width="10.140625" style="1" hidden="1"/>
    <col min="13838" max="13839" width="11.7109375" style="1" hidden="1"/>
    <col min="13840" max="13840" width="2.7109375" style="1" hidden="1"/>
    <col min="13841" max="13842" width="11.7109375" style="1" hidden="1"/>
    <col min="13843" max="13843" width="10.7109375" style="1" hidden="1"/>
    <col min="13844" max="13844" width="11.28515625" style="1" hidden="1"/>
    <col min="13845" max="14073" width="8.85546875" style="1" hidden="1"/>
    <col min="14074" max="14074" width="23.28515625" style="1" hidden="1"/>
    <col min="14075" max="14075" width="12.28515625" style="1" hidden="1"/>
    <col min="14076" max="14076" width="10.28515625" style="1" hidden="1"/>
    <col min="14077" max="14077" width="10" style="1" hidden="1"/>
    <col min="14078" max="14078" width="11.42578125" style="1" hidden="1"/>
    <col min="14079" max="14079" width="10.7109375" style="1" hidden="1"/>
    <col min="14080" max="14080" width="10.28515625" style="1" hidden="1"/>
    <col min="14081" max="14081" width="9.7109375" style="1" hidden="1"/>
    <col min="14082" max="14082" width="10.7109375" style="1" hidden="1"/>
    <col min="14083" max="14084" width="9.7109375" style="1" hidden="1"/>
    <col min="14085" max="14085" width="10.7109375" style="1" hidden="1"/>
    <col min="14086" max="14086" width="12.42578125" style="1" hidden="1"/>
    <col min="14087" max="14087" width="12" style="1" hidden="1"/>
    <col min="14088" max="14088" width="8.85546875" style="1" hidden="1"/>
    <col min="14089" max="14089" width="11.28515625" style="1" hidden="1"/>
    <col min="14090" max="14090" width="10.7109375" style="1" hidden="1"/>
    <col min="14091" max="14091" width="9.42578125" style="1" hidden="1"/>
    <col min="14092" max="14092" width="12.7109375" style="1" hidden="1"/>
    <col min="14093" max="14093" width="10.140625" style="1" hidden="1"/>
    <col min="14094" max="14095" width="11.7109375" style="1" hidden="1"/>
    <col min="14096" max="14096" width="2.7109375" style="1" hidden="1"/>
    <col min="14097" max="14098" width="11.7109375" style="1" hidden="1"/>
    <col min="14099" max="14099" width="10.7109375" style="1" hidden="1"/>
    <col min="14100" max="14100" width="11.28515625" style="1" hidden="1"/>
    <col min="14101" max="14329" width="8.85546875" style="1" hidden="1"/>
    <col min="14330" max="14330" width="23.28515625" style="1" hidden="1"/>
    <col min="14331" max="14331" width="12.28515625" style="1" hidden="1"/>
    <col min="14332" max="14332" width="10.28515625" style="1" hidden="1"/>
    <col min="14333" max="14333" width="10" style="1" hidden="1"/>
    <col min="14334" max="14334" width="11.42578125" style="1" hidden="1"/>
    <col min="14335" max="14335" width="10.7109375" style="1" hidden="1"/>
    <col min="14336" max="14336" width="10.28515625" style="1" hidden="1"/>
    <col min="14337" max="14337" width="9.7109375" style="1" hidden="1"/>
    <col min="14338" max="14338" width="10.7109375" style="1" hidden="1"/>
    <col min="14339" max="14340" width="9.7109375" style="1" hidden="1"/>
    <col min="14341" max="14341" width="10.7109375" style="1" hidden="1"/>
    <col min="14342" max="14342" width="12.42578125" style="1" hidden="1"/>
    <col min="14343" max="14343" width="12" style="1" hidden="1"/>
    <col min="14344" max="14344" width="8.85546875" style="1" hidden="1"/>
    <col min="14345" max="14345" width="11.28515625" style="1" hidden="1"/>
    <col min="14346" max="14346" width="10.7109375" style="1" hidden="1"/>
    <col min="14347" max="14347" width="9.42578125" style="1" hidden="1"/>
    <col min="14348" max="14348" width="12.7109375" style="1" hidden="1"/>
    <col min="14349" max="14349" width="10.140625" style="1" hidden="1"/>
    <col min="14350" max="14351" width="11.7109375" style="1" hidden="1"/>
    <col min="14352" max="14352" width="2.7109375" style="1" hidden="1"/>
    <col min="14353" max="14354" width="11.7109375" style="1" hidden="1"/>
    <col min="14355" max="14355" width="10.7109375" style="1" hidden="1"/>
    <col min="14356" max="14356" width="11.28515625" style="1" hidden="1"/>
    <col min="14357" max="14585" width="8.85546875" style="1" hidden="1"/>
    <col min="14586" max="14586" width="23.28515625" style="1" hidden="1"/>
    <col min="14587" max="14587" width="12.28515625" style="1" hidden="1"/>
    <col min="14588" max="14588" width="10.28515625" style="1" hidden="1"/>
    <col min="14589" max="14589" width="10" style="1" hidden="1"/>
    <col min="14590" max="14590" width="11.42578125" style="1" hidden="1"/>
    <col min="14591" max="14591" width="10.7109375" style="1" hidden="1"/>
    <col min="14592" max="14592" width="10.28515625" style="1" hidden="1"/>
    <col min="14593" max="14593" width="9.7109375" style="1" hidden="1"/>
    <col min="14594" max="14594" width="10.7109375" style="1" hidden="1"/>
    <col min="14595" max="14596" width="9.7109375" style="1" hidden="1"/>
    <col min="14597" max="14597" width="10.7109375" style="1" hidden="1"/>
    <col min="14598" max="14598" width="12.42578125" style="1" hidden="1"/>
    <col min="14599" max="14599" width="12" style="1" hidden="1"/>
    <col min="14600" max="14600" width="8.85546875" style="1" hidden="1"/>
    <col min="14601" max="14601" width="11.28515625" style="1" hidden="1"/>
    <col min="14602" max="14602" width="10.7109375" style="1" hidden="1"/>
    <col min="14603" max="14603" width="9.42578125" style="1" hidden="1"/>
    <col min="14604" max="14604" width="12.7109375" style="1" hidden="1"/>
    <col min="14605" max="14605" width="10.140625" style="1" hidden="1"/>
    <col min="14606" max="14607" width="11.7109375" style="1" hidden="1"/>
    <col min="14608" max="14608" width="2.7109375" style="1" hidden="1"/>
    <col min="14609" max="14610" width="11.7109375" style="1" hidden="1"/>
    <col min="14611" max="14611" width="10.7109375" style="1" hidden="1"/>
    <col min="14612" max="14612" width="11.28515625" style="1" hidden="1"/>
    <col min="14613" max="14841" width="8.85546875" style="1" hidden="1"/>
    <col min="14842" max="14842" width="23.28515625" style="1" hidden="1"/>
    <col min="14843" max="14843" width="12.28515625" style="1" hidden="1"/>
    <col min="14844" max="14844" width="10.28515625" style="1" hidden="1"/>
    <col min="14845" max="14845" width="10" style="1" hidden="1"/>
    <col min="14846" max="14846" width="11.42578125" style="1" hidden="1"/>
    <col min="14847" max="14847" width="10.7109375" style="1" hidden="1"/>
    <col min="14848" max="14848" width="10.28515625" style="1" hidden="1"/>
    <col min="14849" max="14849" width="9.7109375" style="1" hidden="1"/>
    <col min="14850" max="14850" width="10.7109375" style="1" hidden="1"/>
    <col min="14851" max="14852" width="9.7109375" style="1" hidden="1"/>
    <col min="14853" max="14853" width="10.7109375" style="1" hidden="1"/>
    <col min="14854" max="14854" width="12.42578125" style="1" hidden="1"/>
    <col min="14855" max="14855" width="12" style="1" hidden="1"/>
    <col min="14856" max="14856" width="8.85546875" style="1" hidden="1"/>
    <col min="14857" max="14857" width="11.28515625" style="1" hidden="1"/>
    <col min="14858" max="14858" width="10.7109375" style="1" hidden="1"/>
    <col min="14859" max="14859" width="9.42578125" style="1" hidden="1"/>
    <col min="14860" max="14860" width="12.7109375" style="1" hidden="1"/>
    <col min="14861" max="14861" width="10.140625" style="1" hidden="1"/>
    <col min="14862" max="14863" width="11.7109375" style="1" hidden="1"/>
    <col min="14864" max="14864" width="2.7109375" style="1" hidden="1"/>
    <col min="14865" max="14866" width="11.7109375" style="1" hidden="1"/>
    <col min="14867" max="14867" width="10.7109375" style="1" hidden="1"/>
    <col min="14868" max="14868" width="11.28515625" style="1" hidden="1"/>
    <col min="14869" max="15097" width="8.85546875" style="1" hidden="1"/>
    <col min="15098" max="15098" width="23.28515625" style="1" hidden="1"/>
    <col min="15099" max="15099" width="12.28515625" style="1" hidden="1"/>
    <col min="15100" max="15100" width="10.28515625" style="1" hidden="1"/>
    <col min="15101" max="15101" width="10" style="1" hidden="1"/>
    <col min="15102" max="15102" width="11.42578125" style="1" hidden="1"/>
    <col min="15103" max="15103" width="10.7109375" style="1" hidden="1"/>
    <col min="15104" max="15104" width="10.28515625" style="1" hidden="1"/>
    <col min="15105" max="15105" width="9.7109375" style="1" hidden="1"/>
    <col min="15106" max="15106" width="10.7109375" style="1" hidden="1"/>
    <col min="15107" max="15108" width="9.7109375" style="1" hidden="1"/>
    <col min="15109" max="15109" width="10.7109375" style="1" hidden="1"/>
    <col min="15110" max="15110" width="12.42578125" style="1" hidden="1"/>
    <col min="15111" max="15111" width="12" style="1" hidden="1"/>
    <col min="15112" max="15112" width="8.85546875" style="1" hidden="1"/>
    <col min="15113" max="15113" width="11.28515625" style="1" hidden="1"/>
    <col min="15114" max="15114" width="10.7109375" style="1" hidden="1"/>
    <col min="15115" max="15115" width="9.42578125" style="1" hidden="1"/>
    <col min="15116" max="15116" width="12.7109375" style="1" hidden="1"/>
    <col min="15117" max="15117" width="10.140625" style="1" hidden="1"/>
    <col min="15118" max="15119" width="11.7109375" style="1" hidden="1"/>
    <col min="15120" max="15120" width="2.7109375" style="1" hidden="1"/>
    <col min="15121" max="15122" width="11.7109375" style="1" hidden="1"/>
    <col min="15123" max="15123" width="10.7109375" style="1" hidden="1"/>
    <col min="15124" max="15124" width="11.28515625" style="1" hidden="1"/>
    <col min="15125" max="15353" width="8.85546875" style="1" hidden="1"/>
    <col min="15354" max="15354" width="23.28515625" style="1" hidden="1"/>
    <col min="15355" max="15355" width="12.28515625" style="1" hidden="1"/>
    <col min="15356" max="15356" width="10.28515625" style="1" hidden="1"/>
    <col min="15357" max="15357" width="10" style="1" hidden="1"/>
    <col min="15358" max="15358" width="11.42578125" style="1" hidden="1"/>
    <col min="15359" max="15359" width="10.7109375" style="1" hidden="1"/>
    <col min="15360" max="15360" width="10.28515625" style="1" hidden="1"/>
    <col min="15361" max="15361" width="9.7109375" style="1" hidden="1"/>
    <col min="15362" max="15362" width="10.7109375" style="1" hidden="1"/>
    <col min="15363" max="15364" width="9.7109375" style="1" hidden="1"/>
    <col min="15365" max="15365" width="10.7109375" style="1" hidden="1"/>
    <col min="15366" max="15366" width="12.42578125" style="1" hidden="1"/>
    <col min="15367" max="15367" width="12" style="1" hidden="1"/>
    <col min="15368" max="15368" width="8.85546875" style="1" hidden="1"/>
    <col min="15369" max="15369" width="11.28515625" style="1" hidden="1"/>
    <col min="15370" max="15370" width="10.7109375" style="1" hidden="1"/>
    <col min="15371" max="15371" width="9.42578125" style="1" hidden="1"/>
    <col min="15372" max="15372" width="12.7109375" style="1" hidden="1"/>
    <col min="15373" max="15373" width="10.140625" style="1" hidden="1"/>
    <col min="15374" max="15375" width="11.7109375" style="1" hidden="1"/>
    <col min="15376" max="15376" width="2.7109375" style="1" hidden="1"/>
    <col min="15377" max="15378" width="11.7109375" style="1" hidden="1"/>
    <col min="15379" max="15379" width="10.7109375" style="1" hidden="1"/>
    <col min="15380" max="15380" width="11.28515625" style="1" hidden="1"/>
    <col min="15381" max="15609" width="8.85546875" style="1" hidden="1"/>
    <col min="15610" max="15610" width="23.28515625" style="1" hidden="1"/>
    <col min="15611" max="15611" width="12.28515625" style="1" hidden="1"/>
    <col min="15612" max="15612" width="10.28515625" style="1" hidden="1"/>
    <col min="15613" max="15613" width="10" style="1" hidden="1"/>
    <col min="15614" max="15614" width="11.42578125" style="1" hidden="1"/>
    <col min="15615" max="15615" width="10.7109375" style="1" hidden="1"/>
    <col min="15616" max="15616" width="10.28515625" style="1" hidden="1"/>
    <col min="15617" max="15617" width="9.7109375" style="1" hidden="1"/>
    <col min="15618" max="15618" width="10.7109375" style="1" hidden="1"/>
    <col min="15619" max="15620" width="9.7109375" style="1" hidden="1"/>
    <col min="15621" max="15621" width="10.7109375" style="1" hidden="1"/>
    <col min="15622" max="15622" width="12.42578125" style="1" hidden="1"/>
    <col min="15623" max="15623" width="12" style="1" hidden="1"/>
    <col min="15624" max="15624" width="8.85546875" style="1" hidden="1"/>
    <col min="15625" max="15625" width="11.28515625" style="1" hidden="1"/>
    <col min="15626" max="15626" width="10.7109375" style="1" hidden="1"/>
    <col min="15627" max="15627" width="9.42578125" style="1" hidden="1"/>
    <col min="15628" max="15628" width="12.7109375" style="1" hidden="1"/>
    <col min="15629" max="15629" width="10.140625" style="1" hidden="1"/>
    <col min="15630" max="15631" width="11.7109375" style="1" hidden="1"/>
    <col min="15632" max="15632" width="2.7109375" style="1" hidden="1"/>
    <col min="15633" max="15634" width="11.7109375" style="1" hidden="1"/>
    <col min="15635" max="15635" width="10.7109375" style="1" hidden="1"/>
    <col min="15636" max="15636" width="11.28515625" style="1" hidden="1"/>
    <col min="15637" max="15865" width="8.85546875" style="1" hidden="1"/>
    <col min="15866" max="15866" width="23.28515625" style="1" hidden="1"/>
    <col min="15867" max="15867" width="12.28515625" style="1" hidden="1"/>
    <col min="15868" max="15868" width="10.28515625" style="1" hidden="1"/>
    <col min="15869" max="15869" width="10" style="1" hidden="1"/>
    <col min="15870" max="15870" width="11.42578125" style="1" hidden="1"/>
    <col min="15871" max="15871" width="10.7109375" style="1" hidden="1"/>
    <col min="15872" max="15872" width="10.28515625" style="1" hidden="1"/>
    <col min="15873" max="15873" width="9.7109375" style="1" hidden="1"/>
    <col min="15874" max="15874" width="10.7109375" style="1" hidden="1"/>
    <col min="15875" max="15876" width="9.7109375" style="1" hidden="1"/>
    <col min="15877" max="15877" width="10.7109375" style="1" hidden="1"/>
    <col min="15878" max="15878" width="12.42578125" style="1" hidden="1"/>
    <col min="15879" max="15879" width="12" style="1" hidden="1"/>
    <col min="15880" max="15880" width="8.85546875" style="1" hidden="1"/>
    <col min="15881" max="15881" width="11.28515625" style="1" hidden="1"/>
    <col min="15882" max="15882" width="10.7109375" style="1" hidden="1"/>
    <col min="15883" max="15883" width="9.42578125" style="1" hidden="1"/>
    <col min="15884" max="15884" width="12.7109375" style="1" hidden="1"/>
    <col min="15885" max="15885" width="10.140625" style="1" hidden="1"/>
    <col min="15886" max="15887" width="11.7109375" style="1" hidden="1"/>
    <col min="15888" max="15888" width="2.7109375" style="1" hidden="1"/>
    <col min="15889" max="15890" width="11.7109375" style="1" hidden="1"/>
    <col min="15891" max="15891" width="10.7109375" style="1" hidden="1"/>
    <col min="15892" max="15892" width="11.28515625" style="1" hidden="1"/>
    <col min="15893" max="16121" width="8.85546875" style="1" hidden="1"/>
    <col min="16122" max="16122" width="23.28515625" style="1" hidden="1"/>
    <col min="16123" max="16123" width="12.28515625" style="1" hidden="1"/>
    <col min="16124" max="16124" width="10.28515625" style="1" hidden="1"/>
    <col min="16125" max="16125" width="10" style="1" hidden="1"/>
    <col min="16126" max="16126" width="11.42578125" style="1" hidden="1"/>
    <col min="16127" max="16127" width="10.7109375" style="1" hidden="1"/>
    <col min="16128" max="16128" width="10.28515625" style="1" hidden="1"/>
    <col min="16129" max="16129" width="9.7109375" style="1" hidden="1"/>
    <col min="16130" max="16130" width="10.7109375" style="1" hidden="1"/>
    <col min="16131" max="16132" width="9.7109375" style="1" hidden="1"/>
    <col min="16133" max="16133" width="10.7109375" style="1" hidden="1"/>
    <col min="16134" max="16134" width="12.42578125" style="1" hidden="1"/>
    <col min="16135" max="16135" width="12" style="1" hidden="1"/>
    <col min="16136" max="16136" width="8.85546875" style="1" hidden="1"/>
    <col min="16137" max="16137" width="11.28515625" style="1" hidden="1"/>
    <col min="16138" max="16138" width="10.7109375" style="1" hidden="1"/>
    <col min="16139" max="16139" width="9.42578125" style="1" hidden="1"/>
    <col min="16140" max="16140" width="12.7109375" style="1" hidden="1"/>
    <col min="16141" max="16141" width="10.140625" style="1" hidden="1"/>
    <col min="16142" max="16143" width="11.7109375" style="1" hidden="1"/>
    <col min="16144" max="16144" width="2.7109375" style="1" hidden="1"/>
    <col min="16145" max="16146" width="11.7109375" style="1" hidden="1"/>
    <col min="16147" max="16147" width="10.7109375" style="1" hidden="1"/>
    <col min="16148" max="16149" width="11.28515625" style="1" hidden="1"/>
    <col min="16150" max="16150" width="10.7109375" style="1" hidden="1"/>
    <col min="16151" max="16154" width="11.28515625" style="1" hidden="1"/>
    <col min="16155" max="16384" width="8.85546875" style="1" hidden="1"/>
  </cols>
  <sheetData>
    <row r="1" spans="2:26" ht="15" customHeight="1" thickBot="1" x14ac:dyDescent="0.25"/>
    <row r="2" spans="2:26" s="100" customFormat="1" ht="30" customHeight="1" thickBot="1" x14ac:dyDescent="0.4">
      <c r="B2" s="1176" t="s">
        <v>123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97">
        <v>42460</v>
      </c>
      <c r="N2" s="1198"/>
      <c r="O2" s="1044" t="s">
        <v>122</v>
      </c>
      <c r="P2" s="590">
        <f>YEAR(M2)-1</f>
        <v>2015</v>
      </c>
      <c r="Q2" s="1045" t="s">
        <v>83</v>
      </c>
      <c r="R2" s="1046">
        <f>P2+1</f>
        <v>2016</v>
      </c>
      <c r="V2" s="918"/>
      <c r="W2" s="925"/>
      <c r="X2" s="925"/>
      <c r="Y2" s="925"/>
    </row>
    <row r="3" spans="2:26" ht="15" customHeight="1" x14ac:dyDescent="0.2"/>
    <row r="4" spans="2:26" ht="15" customHeight="1" x14ac:dyDescent="0.2">
      <c r="S4" s="482"/>
      <c r="T4" s="482"/>
      <c r="U4" s="482"/>
      <c r="V4" s="482"/>
      <c r="W4" s="482"/>
      <c r="X4" s="482"/>
      <c r="Y4" s="482"/>
      <c r="Z4" s="482"/>
    </row>
    <row r="5" spans="2:26" ht="15" customHeight="1" thickBot="1" x14ac:dyDescent="0.25">
      <c r="S5" s="482"/>
      <c r="T5" s="482"/>
      <c r="U5" s="482"/>
      <c r="V5" s="482"/>
      <c r="W5" s="482"/>
      <c r="X5" s="482"/>
      <c r="Y5" s="482"/>
      <c r="Z5" s="482"/>
    </row>
    <row r="6" spans="2:26" ht="30" customHeight="1" thickBot="1" x14ac:dyDescent="0.25">
      <c r="B6" s="1199" t="s">
        <v>76</v>
      </c>
      <c r="D6" s="1113" t="s">
        <v>73</v>
      </c>
      <c r="E6" s="1114"/>
      <c r="F6" s="1184"/>
      <c r="G6" s="1099" t="s">
        <v>75</v>
      </c>
      <c r="H6" s="1100"/>
      <c r="I6" s="1100"/>
      <c r="K6" s="1204" t="s">
        <v>120</v>
      </c>
      <c r="L6" s="1205"/>
      <c r="M6" s="1206"/>
      <c r="O6" s="1138" t="s">
        <v>76</v>
      </c>
      <c r="P6" s="1139"/>
      <c r="Q6" s="1140"/>
      <c r="S6" s="1207" t="s">
        <v>91</v>
      </c>
      <c r="T6" s="1208"/>
      <c r="U6" s="1209"/>
      <c r="X6" s="482"/>
      <c r="Y6" s="482"/>
      <c r="Z6" s="482"/>
    </row>
    <row r="7" spans="2:26" ht="30" customHeight="1" thickBot="1" x14ac:dyDescent="0.25">
      <c r="B7" s="1200"/>
      <c r="D7" s="184" t="s">
        <v>6</v>
      </c>
      <c r="E7" s="185" t="s">
        <v>4</v>
      </c>
      <c r="F7" s="67" t="s">
        <v>28</v>
      </c>
      <c r="G7" s="184" t="s">
        <v>6</v>
      </c>
      <c r="H7" s="185" t="s">
        <v>4</v>
      </c>
      <c r="I7" s="67" t="s">
        <v>28</v>
      </c>
      <c r="K7" s="186" t="s">
        <v>6</v>
      </c>
      <c r="L7" s="187" t="s">
        <v>4</v>
      </c>
      <c r="M7" s="80" t="s">
        <v>28</v>
      </c>
      <c r="O7" s="184" t="s">
        <v>6</v>
      </c>
      <c r="P7" s="185" t="s">
        <v>4</v>
      </c>
      <c r="Q7" s="80" t="s">
        <v>28</v>
      </c>
      <c r="S7" s="1071" t="s">
        <v>6</v>
      </c>
      <c r="T7" s="1075" t="s">
        <v>4</v>
      </c>
      <c r="U7" s="80" t="s">
        <v>28</v>
      </c>
      <c r="X7" s="482"/>
      <c r="Y7" s="482"/>
      <c r="Z7" s="482"/>
    </row>
    <row r="8" spans="2:26" s="24" customFormat="1" ht="15" customHeight="1" x14ac:dyDescent="0.2">
      <c r="B8" s="1028" t="str">
        <f>CONCATENATE("F/Y  ",P2,"  ",Q2,"  ",R2)</f>
        <v>F/Y  2015  ~  2016</v>
      </c>
      <c r="D8" s="994">
        <f>'Statistics 2015-16'!C$20</f>
        <v>16</v>
      </c>
      <c r="E8" s="890">
        <f>'Statistics 2015-16'!D$20</f>
        <v>9</v>
      </c>
      <c r="F8" s="616">
        <f>'Statistics 2015-16'!E$20</f>
        <v>25</v>
      </c>
      <c r="G8" s="869">
        <f>'Statistics 2015-16'!F$20</f>
        <v>7</v>
      </c>
      <c r="H8" s="890">
        <f>'Statistics 2015-16'!G$20</f>
        <v>2</v>
      </c>
      <c r="I8" s="620">
        <f>'Statistics 2015-16'!H$20</f>
        <v>9</v>
      </c>
      <c r="K8" s="994">
        <f t="shared" ref="K8:M12" si="0">D8+G8</f>
        <v>23</v>
      </c>
      <c r="L8" s="1025">
        <f t="shared" si="0"/>
        <v>11</v>
      </c>
      <c r="M8" s="1023">
        <f t="shared" si="0"/>
        <v>34</v>
      </c>
      <c r="O8" s="994">
        <f>'Statistics 2015-16'!O$20</f>
        <v>55</v>
      </c>
      <c r="P8" s="890">
        <f>'Statistics 2015-16'!P$20</f>
        <v>38</v>
      </c>
      <c r="Q8" s="584">
        <f>'Statistics 2015-16'!Q$20</f>
        <v>93</v>
      </c>
      <c r="S8" s="1072">
        <v>4</v>
      </c>
      <c r="T8" s="1076">
        <v>1</v>
      </c>
      <c r="U8" s="601">
        <f>'Statistics 2015-16'!R$20</f>
        <v>5</v>
      </c>
      <c r="X8" s="482"/>
      <c r="Y8" s="482"/>
      <c r="Z8" s="482"/>
    </row>
    <row r="9" spans="2:26" s="24" customFormat="1" ht="15" customHeight="1" x14ac:dyDescent="0.2">
      <c r="B9" s="1029" t="str">
        <f>CONCATENATE("F/Y  ",$P$2-1,"  ",$Q$2,"  ",$R$2-1)</f>
        <v>F/Y  2014  ~  2015</v>
      </c>
      <c r="D9" s="983">
        <f>'Statistics 2014-15'!C$20</f>
        <v>8</v>
      </c>
      <c r="E9" s="891">
        <f>'Statistics 2014-15'!D$20</f>
        <v>12</v>
      </c>
      <c r="F9" s="617">
        <f>'Statistics 2014-15'!E$20</f>
        <v>20</v>
      </c>
      <c r="G9" s="870">
        <f>'Statistics 2014-15'!F$20</f>
        <v>13</v>
      </c>
      <c r="H9" s="891">
        <f>'Statistics 2014-15'!G$20</f>
        <v>3</v>
      </c>
      <c r="I9" s="621">
        <f>'Statistics 2014-15'!H$20</f>
        <v>16</v>
      </c>
      <c r="K9" s="983">
        <f t="shared" si="0"/>
        <v>21</v>
      </c>
      <c r="L9" s="1026">
        <f t="shared" si="0"/>
        <v>15</v>
      </c>
      <c r="M9" s="988">
        <f t="shared" si="0"/>
        <v>36</v>
      </c>
      <c r="O9" s="983">
        <f>'Statistics 2014-15'!O$20</f>
        <v>91</v>
      </c>
      <c r="P9" s="891">
        <f>'Statistics 2014-15'!P$20</f>
        <v>22</v>
      </c>
      <c r="Q9" s="882">
        <f>'Statistics 2014-15'!Q$20</f>
        <v>113</v>
      </c>
      <c r="S9" s="1072">
        <v>1</v>
      </c>
      <c r="T9" s="1077">
        <f>'Statistics 2014-15'!S$20</f>
        <v>0</v>
      </c>
      <c r="U9" s="601">
        <f>'Statistics 2014-15'!R$20</f>
        <v>1</v>
      </c>
      <c r="X9" s="482"/>
      <c r="Y9" s="482"/>
      <c r="Z9" s="482"/>
    </row>
    <row r="10" spans="2:26" s="24" customFormat="1" ht="15" customHeight="1" x14ac:dyDescent="0.2">
      <c r="B10" s="1029" t="str">
        <f>CONCATENATE("F/Y  ",$P$2-2,"  ",$Q$2,"  ",$R$2-2)</f>
        <v>F/Y  2013  ~  2014</v>
      </c>
      <c r="D10" s="983">
        <f>'Statistics 2013-14'!C$20</f>
        <v>14</v>
      </c>
      <c r="E10" s="891">
        <f>'Statistics 2013-14'!D$20</f>
        <v>20</v>
      </c>
      <c r="F10" s="617">
        <f>'Statistics 2013-14'!E$20</f>
        <v>34</v>
      </c>
      <c r="G10" s="870">
        <f>'Statistics 2013-14'!F$20</f>
        <v>1</v>
      </c>
      <c r="H10" s="891">
        <f>'Statistics 2013-14'!G$20</f>
        <v>6</v>
      </c>
      <c r="I10" s="621">
        <f>'Statistics 2013-14'!H$20</f>
        <v>7</v>
      </c>
      <c r="K10" s="983">
        <f t="shared" si="0"/>
        <v>15</v>
      </c>
      <c r="L10" s="1026">
        <f t="shared" si="0"/>
        <v>26</v>
      </c>
      <c r="M10" s="988">
        <f t="shared" si="0"/>
        <v>41</v>
      </c>
      <c r="O10" s="983">
        <f>'Statistics 2013-14'!O$20</f>
        <v>46</v>
      </c>
      <c r="P10" s="891">
        <f>'Statistics 2013-14'!P$20</f>
        <v>42</v>
      </c>
      <c r="Q10" s="882">
        <f>'Statistics 2013-14'!Q$20</f>
        <v>88</v>
      </c>
      <c r="S10" s="1073">
        <f>'Statistics 2013-14'!R$20</f>
        <v>0</v>
      </c>
      <c r="T10" s="1077">
        <v>0</v>
      </c>
      <c r="U10" s="1024">
        <f>'Statistics 2013-14'!R$20</f>
        <v>0</v>
      </c>
      <c r="X10" s="482"/>
      <c r="Y10" s="482"/>
      <c r="Z10" s="482"/>
    </row>
    <row r="11" spans="2:26" s="24" customFormat="1" ht="15" customHeight="1" x14ac:dyDescent="0.2">
      <c r="B11" s="1029" t="str">
        <f>CONCATENATE("F/Y  ",$P$2-3,"  ",$Q$2,"  ",$R$2-3)</f>
        <v>F/Y  2012  ~  2013</v>
      </c>
      <c r="D11" s="983">
        <f>'Statistics 2012-13'!C$20</f>
        <v>8</v>
      </c>
      <c r="E11" s="891">
        <f>'Statistics 2012-13'!D$20</f>
        <v>17</v>
      </c>
      <c r="F11" s="617">
        <f>'Statistics 2012-13'!E$20</f>
        <v>25</v>
      </c>
      <c r="G11" s="870">
        <f>'Statistics 2012-13'!F$20</f>
        <v>5</v>
      </c>
      <c r="H11" s="891">
        <f>'Statistics 2012-13'!G$20</f>
        <v>2</v>
      </c>
      <c r="I11" s="621">
        <f>'Statistics 2012-13'!H$20</f>
        <v>7</v>
      </c>
      <c r="K11" s="983">
        <f t="shared" si="0"/>
        <v>13</v>
      </c>
      <c r="L11" s="1026">
        <f t="shared" si="0"/>
        <v>19</v>
      </c>
      <c r="M11" s="988">
        <f t="shared" si="0"/>
        <v>32</v>
      </c>
      <c r="O11" s="983">
        <f>'Statistics 2012-13'!O$20</f>
        <v>28</v>
      </c>
      <c r="P11" s="891">
        <f>'Statistics 2012-13'!P$20</f>
        <v>41</v>
      </c>
      <c r="Q11" s="882">
        <f>'Statistics 2012-13'!Q$20</f>
        <v>69</v>
      </c>
      <c r="S11" s="1073">
        <f>'Statistics 2012-13'!R$20</f>
        <v>0</v>
      </c>
      <c r="T11" s="1077">
        <v>0</v>
      </c>
      <c r="U11" s="1024">
        <f>'Statistics 2012-13'!R$20</f>
        <v>0</v>
      </c>
      <c r="X11" s="482"/>
      <c r="Y11" s="482"/>
      <c r="Z11" s="482"/>
    </row>
    <row r="12" spans="2:26" s="24" customFormat="1" ht="15" customHeight="1" thickBot="1" x14ac:dyDescent="0.25">
      <c r="B12" s="1030" t="str">
        <f>CONCATENATE("F/Y  ",$P$2-4,"  ",$Q$2,"  ",$R$2-4)</f>
        <v>F/Y  2011  ~  2012</v>
      </c>
      <c r="D12" s="997">
        <f>'Statistics 2011-12'!C$20</f>
        <v>5</v>
      </c>
      <c r="E12" s="1000">
        <f>'Statistics 2011-12'!D$20</f>
        <v>18</v>
      </c>
      <c r="F12" s="1002">
        <f>'Statistics 2011-12'!E$20</f>
        <v>23</v>
      </c>
      <c r="G12" s="1001">
        <f>'Statistics 2011-12'!F$20</f>
        <v>10</v>
      </c>
      <c r="H12" s="1000">
        <f>'Statistics 2011-12'!G$20</f>
        <v>12</v>
      </c>
      <c r="I12" s="978">
        <f>'Statistics 2011-12'!H$20</f>
        <v>22</v>
      </c>
      <c r="K12" s="997">
        <f t="shared" si="0"/>
        <v>15</v>
      </c>
      <c r="L12" s="1027">
        <f t="shared" si="0"/>
        <v>30</v>
      </c>
      <c r="M12" s="989">
        <f t="shared" si="0"/>
        <v>45</v>
      </c>
      <c r="O12" s="997">
        <f>'Statistics 2011-12'!O$20</f>
        <v>37</v>
      </c>
      <c r="P12" s="1000">
        <f>'Statistics 2011-12'!P$20</f>
        <v>59</v>
      </c>
      <c r="Q12" s="1006">
        <f>'Statistics 2011-12'!Q$20</f>
        <v>96</v>
      </c>
      <c r="S12" s="1072">
        <v>1</v>
      </c>
      <c r="T12" s="1076">
        <v>1</v>
      </c>
      <c r="U12" s="601">
        <f>'Statistics 2011-12'!R$20</f>
        <v>2</v>
      </c>
      <c r="X12" s="482"/>
      <c r="Y12" s="482"/>
      <c r="Z12" s="482"/>
    </row>
    <row r="13" spans="2:26" s="24" customFormat="1" ht="15" customHeight="1" thickBot="1" x14ac:dyDescent="0.25">
      <c r="B13" s="536" t="s">
        <v>112</v>
      </c>
      <c r="D13" s="992">
        <f t="shared" ref="D13:I13" si="1">SUM(D8:D12)</f>
        <v>51</v>
      </c>
      <c r="E13" s="993">
        <f t="shared" si="1"/>
        <v>76</v>
      </c>
      <c r="F13" s="619">
        <f t="shared" si="1"/>
        <v>127</v>
      </c>
      <c r="G13" s="1004">
        <f t="shared" si="1"/>
        <v>36</v>
      </c>
      <c r="H13" s="993">
        <f t="shared" si="1"/>
        <v>25</v>
      </c>
      <c r="I13" s="623">
        <f t="shared" si="1"/>
        <v>61</v>
      </c>
      <c r="K13" s="992">
        <f>SUM(K8:K12)</f>
        <v>87</v>
      </c>
      <c r="L13" s="993">
        <f>SUM(L8:L12)</f>
        <v>101</v>
      </c>
      <c r="M13" s="990">
        <f>SUM(M8:M12)</f>
        <v>188</v>
      </c>
      <c r="O13" s="992">
        <f>SUM(O8:O12)</f>
        <v>257</v>
      </c>
      <c r="P13" s="993">
        <f>SUM(P8:P12)</f>
        <v>202</v>
      </c>
      <c r="Q13" s="884">
        <f>SUM(Q8:Q12)</f>
        <v>459</v>
      </c>
      <c r="S13" s="1074">
        <f t="shared" ref="S13:T13" si="2">SUM(S8:S12)</f>
        <v>6</v>
      </c>
      <c r="T13" s="1078">
        <f t="shared" si="2"/>
        <v>2</v>
      </c>
      <c r="U13" s="985">
        <f>SUM(U8:U12)</f>
        <v>8</v>
      </c>
      <c r="X13" s="482"/>
      <c r="Y13" s="482"/>
      <c r="Z13" s="482"/>
    </row>
    <row r="14" spans="2:26" s="24" customFormat="1" ht="15" customHeight="1" thickBot="1" x14ac:dyDescent="0.25">
      <c r="B14" s="43"/>
      <c r="D14" s="907"/>
      <c r="E14" s="908"/>
      <c r="F14" s="986"/>
      <c r="G14" s="907"/>
      <c r="H14" s="908"/>
      <c r="I14" s="986"/>
      <c r="K14" s="907"/>
      <c r="L14" s="908"/>
      <c r="M14" s="986"/>
      <c r="Q14" s="986"/>
      <c r="R14" s="987"/>
      <c r="S14" s="482"/>
      <c r="T14" s="482"/>
      <c r="U14" s="482"/>
      <c r="V14" s="482"/>
      <c r="W14" s="482"/>
      <c r="X14" s="482"/>
      <c r="Y14" s="482"/>
      <c r="Z14" s="482"/>
    </row>
    <row r="15" spans="2:26" s="24" customFormat="1" ht="30" customHeight="1" thickBot="1" x14ac:dyDescent="0.25">
      <c r="B15" s="1199" t="s">
        <v>76</v>
      </c>
      <c r="D15" s="1108" t="s">
        <v>41</v>
      </c>
      <c r="E15" s="1109"/>
      <c r="F15" s="1110"/>
      <c r="G15" s="1105" t="s">
        <v>68</v>
      </c>
      <c r="H15" s="1106"/>
      <c r="I15" s="1179"/>
      <c r="K15" s="1201" t="s">
        <v>121</v>
      </c>
      <c r="L15" s="1202"/>
      <c r="M15" s="1203"/>
      <c r="P15" s="1138" t="s">
        <v>76</v>
      </c>
      <c r="Q15" s="1139"/>
      <c r="R15" s="1139"/>
      <c r="S15" s="1140"/>
      <c r="T15" s="482"/>
      <c r="U15" s="482"/>
      <c r="Z15" s="482"/>
    </row>
    <row r="16" spans="2:26" s="24" customFormat="1" ht="30" customHeight="1" thickBot="1" x14ac:dyDescent="0.25">
      <c r="B16" s="1200"/>
      <c r="D16" s="184" t="s">
        <v>6</v>
      </c>
      <c r="E16" s="185" t="s">
        <v>4</v>
      </c>
      <c r="F16" s="67" t="s">
        <v>28</v>
      </c>
      <c r="G16" s="184" t="s">
        <v>6</v>
      </c>
      <c r="H16" s="185" t="s">
        <v>4</v>
      </c>
      <c r="I16" s="67" t="s">
        <v>28</v>
      </c>
      <c r="K16" s="186" t="s">
        <v>6</v>
      </c>
      <c r="L16" s="187" t="s">
        <v>4</v>
      </c>
      <c r="M16" s="80" t="s">
        <v>28</v>
      </c>
      <c r="P16" s="1039" t="s">
        <v>57</v>
      </c>
      <c r="Q16" s="1040" t="s">
        <v>75</v>
      </c>
      <c r="R16" s="1042" t="s">
        <v>41</v>
      </c>
      <c r="S16" s="1041" t="s">
        <v>115</v>
      </c>
      <c r="T16" s="482"/>
      <c r="U16" s="482"/>
      <c r="Z16" s="482"/>
    </row>
    <row r="17" spans="2:26" s="24" customFormat="1" ht="15" customHeight="1" x14ac:dyDescent="0.2">
      <c r="B17" s="1028" t="str">
        <f>CONCATENATE("F/Y  ",P2,"  ",Q2,"  ",R2)</f>
        <v>F/Y  2015  ~  2016</v>
      </c>
      <c r="D17" s="994">
        <f>'Statistics 2015-16'!I$20</f>
        <v>12</v>
      </c>
      <c r="E17" s="890">
        <f>'Statistics 2015-16'!J$20</f>
        <v>13</v>
      </c>
      <c r="F17" s="885">
        <f>'Statistics 2015-16'!K$20</f>
        <v>25</v>
      </c>
      <c r="G17" s="869">
        <f>'Statistics 2015-16'!L$20</f>
        <v>20</v>
      </c>
      <c r="H17" s="890">
        <f>'Statistics 2015-16'!M$20</f>
        <v>14</v>
      </c>
      <c r="I17" s="628">
        <f>'Statistics 2015-16'!N$20</f>
        <v>34</v>
      </c>
      <c r="K17" s="994">
        <f t="shared" ref="K17:M21" si="3">D17+G17</f>
        <v>32</v>
      </c>
      <c r="L17" s="1025">
        <f t="shared" si="3"/>
        <v>27</v>
      </c>
      <c r="M17" s="1052">
        <f t="shared" si="3"/>
        <v>59</v>
      </c>
      <c r="P17" s="1031">
        <f>F8</f>
        <v>25</v>
      </c>
      <c r="Q17" s="995">
        <f>I8</f>
        <v>9</v>
      </c>
      <c r="R17" s="996">
        <f>F17</f>
        <v>25</v>
      </c>
      <c r="S17" s="1035">
        <f>I17</f>
        <v>34</v>
      </c>
      <c r="T17" s="482"/>
      <c r="U17" s="482"/>
      <c r="Z17" s="482"/>
    </row>
    <row r="18" spans="2:26" s="24" customFormat="1" ht="15" customHeight="1" x14ac:dyDescent="0.2">
      <c r="B18" s="1029" t="str">
        <f>CONCATENATE("F/Y  ",$P$2-1,"  ",$Q$2,"  ",$R$2-1)</f>
        <v>F/Y  2014  ~  2015</v>
      </c>
      <c r="D18" s="983">
        <f>'Statistics 2014-15'!I$20</f>
        <v>7</v>
      </c>
      <c r="E18" s="891">
        <f>'Statistics 2014-15'!J$20</f>
        <v>2</v>
      </c>
      <c r="F18" s="886">
        <f>'Statistics 2014-15'!K$20</f>
        <v>9</v>
      </c>
      <c r="G18" s="870">
        <f>'Statistics 2014-15'!L$20</f>
        <v>63</v>
      </c>
      <c r="H18" s="891">
        <f>'Statistics 2014-15'!M$20</f>
        <v>5</v>
      </c>
      <c r="I18" s="629">
        <f>'Statistics 2014-15'!N$20</f>
        <v>68</v>
      </c>
      <c r="K18" s="983">
        <f t="shared" si="3"/>
        <v>70</v>
      </c>
      <c r="L18" s="1026">
        <f t="shared" si="3"/>
        <v>7</v>
      </c>
      <c r="M18" s="1053">
        <f t="shared" si="3"/>
        <v>77</v>
      </c>
      <c r="P18" s="1032">
        <f>F9</f>
        <v>20</v>
      </c>
      <c r="Q18" s="977">
        <f>I9</f>
        <v>16</v>
      </c>
      <c r="R18" s="982">
        <f>F18</f>
        <v>9</v>
      </c>
      <c r="S18" s="1036">
        <f>I18</f>
        <v>68</v>
      </c>
      <c r="T18" s="482"/>
      <c r="U18" s="482"/>
      <c r="Z18" s="482"/>
    </row>
    <row r="19" spans="2:26" s="24" customFormat="1" ht="15" customHeight="1" x14ac:dyDescent="0.2">
      <c r="B19" s="1029" t="str">
        <f>CONCATENATE("F/Y  ",$P$2-2,"  ",$Q$2,"  ",$R$2-2)</f>
        <v>F/Y  2013  ~  2014</v>
      </c>
      <c r="D19" s="983">
        <f>'Statistics 2013-14'!I$20</f>
        <v>11</v>
      </c>
      <c r="E19" s="891">
        <f>'Statistics 2013-14'!J$20</f>
        <v>9</v>
      </c>
      <c r="F19" s="886">
        <f>'Statistics 2013-14'!K$20</f>
        <v>20</v>
      </c>
      <c r="G19" s="870">
        <f>'Statistics 2013-14'!L$20</f>
        <v>20</v>
      </c>
      <c r="H19" s="891">
        <f>'Statistics 2013-14'!M$20</f>
        <v>7</v>
      </c>
      <c r="I19" s="629">
        <f>'Statistics 2013-14'!N$20</f>
        <v>27</v>
      </c>
      <c r="K19" s="983">
        <f t="shared" si="3"/>
        <v>31</v>
      </c>
      <c r="L19" s="1026">
        <f t="shared" si="3"/>
        <v>16</v>
      </c>
      <c r="M19" s="1053">
        <f t="shared" si="3"/>
        <v>47</v>
      </c>
      <c r="P19" s="1032">
        <f>F10</f>
        <v>34</v>
      </c>
      <c r="Q19" s="977">
        <f>I10</f>
        <v>7</v>
      </c>
      <c r="R19" s="982">
        <f>F19</f>
        <v>20</v>
      </c>
      <c r="S19" s="1036">
        <f>I19</f>
        <v>27</v>
      </c>
      <c r="T19" s="482"/>
      <c r="U19" s="482"/>
      <c r="Z19" s="482"/>
    </row>
    <row r="20" spans="2:26" s="24" customFormat="1" ht="15" customHeight="1" x14ac:dyDescent="0.2">
      <c r="B20" s="1029" t="str">
        <f>CONCATENATE("F/Y  ",$P$2-3,"  ",$Q$2,"  ",$R$2-3)</f>
        <v>F/Y  2012  ~  2013</v>
      </c>
      <c r="D20" s="983">
        <f>'Statistics 2012-13'!I$20</f>
        <v>10</v>
      </c>
      <c r="E20" s="891">
        <f>'Statistics 2012-13'!J$20</f>
        <v>5</v>
      </c>
      <c r="F20" s="886">
        <f>'Statistics 2012-13'!K$20</f>
        <v>15</v>
      </c>
      <c r="G20" s="870">
        <f>'Statistics 2012-13'!L$20</f>
        <v>5</v>
      </c>
      <c r="H20" s="891">
        <f>'Statistics 2012-13'!M$20</f>
        <v>17</v>
      </c>
      <c r="I20" s="629">
        <f>'Statistics 2012-13'!N$20</f>
        <v>22</v>
      </c>
      <c r="K20" s="983">
        <f t="shared" si="3"/>
        <v>15</v>
      </c>
      <c r="L20" s="1026">
        <f t="shared" si="3"/>
        <v>22</v>
      </c>
      <c r="M20" s="1053">
        <f t="shared" si="3"/>
        <v>37</v>
      </c>
      <c r="P20" s="1032">
        <f>F11</f>
        <v>25</v>
      </c>
      <c r="Q20" s="977">
        <f>I11</f>
        <v>7</v>
      </c>
      <c r="R20" s="982">
        <f>F20</f>
        <v>15</v>
      </c>
      <c r="S20" s="1036">
        <f>I20</f>
        <v>22</v>
      </c>
      <c r="T20" s="482"/>
      <c r="U20" s="482"/>
      <c r="Z20" s="482"/>
    </row>
    <row r="21" spans="2:26" s="24" customFormat="1" ht="15" customHeight="1" thickBot="1" x14ac:dyDescent="0.25">
      <c r="B21" s="1030" t="str">
        <f>CONCATENATE("F/Y  ",$P$2-4,"  ",$Q$2,"  ",$R$2-4)</f>
        <v>F/Y  2011  ~  2012</v>
      </c>
      <c r="D21" s="997">
        <f>'Statistics 2011-12'!I$20</f>
        <v>8</v>
      </c>
      <c r="E21" s="1000">
        <f>'Statistics 2011-12'!J$20</f>
        <v>16</v>
      </c>
      <c r="F21" s="1003">
        <f>'Statistics 2011-12'!K$20</f>
        <v>24</v>
      </c>
      <c r="G21" s="1001">
        <f>'Statistics 2011-12'!L$20</f>
        <v>14</v>
      </c>
      <c r="H21" s="1000">
        <f>'Statistics 2011-12'!M$20</f>
        <v>13</v>
      </c>
      <c r="I21" s="979">
        <f>'Statistics 2011-12'!N$20</f>
        <v>27</v>
      </c>
      <c r="K21" s="997">
        <f t="shared" si="3"/>
        <v>22</v>
      </c>
      <c r="L21" s="1027">
        <f t="shared" si="3"/>
        <v>29</v>
      </c>
      <c r="M21" s="1054">
        <f t="shared" si="3"/>
        <v>51</v>
      </c>
      <c r="P21" s="1033">
        <f>F12</f>
        <v>23</v>
      </c>
      <c r="Q21" s="998">
        <f>I12</f>
        <v>22</v>
      </c>
      <c r="R21" s="999">
        <f>F21</f>
        <v>24</v>
      </c>
      <c r="S21" s="1037">
        <f>I21</f>
        <v>27</v>
      </c>
      <c r="T21" s="482"/>
      <c r="U21" s="482"/>
      <c r="Z21" s="482"/>
    </row>
    <row r="22" spans="2:26" s="24" customFormat="1" ht="15" customHeight="1" thickBot="1" x14ac:dyDescent="0.25">
      <c r="B22" s="536" t="s">
        <v>112</v>
      </c>
      <c r="D22" s="935">
        <f t="shared" ref="D22:I22" si="4">SUM(D17:D21)</f>
        <v>48</v>
      </c>
      <c r="E22" s="993">
        <f t="shared" si="4"/>
        <v>45</v>
      </c>
      <c r="F22" s="1005">
        <f t="shared" si="4"/>
        <v>93</v>
      </c>
      <c r="G22" s="1004">
        <f t="shared" si="4"/>
        <v>122</v>
      </c>
      <c r="H22" s="993">
        <f t="shared" si="4"/>
        <v>56</v>
      </c>
      <c r="I22" s="631">
        <f t="shared" si="4"/>
        <v>178</v>
      </c>
      <c r="K22" s="992">
        <f>SUM(K17:K21)</f>
        <v>170</v>
      </c>
      <c r="L22" s="993">
        <f>SUM(L17:L21)</f>
        <v>101</v>
      </c>
      <c r="M22" s="1055">
        <f>SUM(M17:M21)</f>
        <v>271</v>
      </c>
      <c r="P22" s="1034">
        <f>SUM(P17:P21)</f>
        <v>127</v>
      </c>
      <c r="Q22" s="991">
        <f>SUM(Q17:Q21)</f>
        <v>61</v>
      </c>
      <c r="R22" s="1043">
        <f>SUM(R17:R21)</f>
        <v>93</v>
      </c>
      <c r="S22" s="1038">
        <f>SUM(S17:S21)</f>
        <v>178</v>
      </c>
      <c r="T22" s="482"/>
      <c r="U22" s="482"/>
      <c r="Z22" s="482"/>
    </row>
    <row r="23" spans="2:26" s="24" customFormat="1" ht="15" customHeight="1" thickBot="1" x14ac:dyDescent="0.25">
      <c r="B23" s="43"/>
      <c r="C23" s="907"/>
      <c r="D23" s="908"/>
      <c r="E23" s="986"/>
      <c r="F23" s="907"/>
      <c r="G23" s="908"/>
      <c r="H23" s="986"/>
      <c r="I23" s="907"/>
      <c r="J23" s="908"/>
      <c r="K23" s="986"/>
      <c r="L23" s="907"/>
      <c r="M23" s="908"/>
      <c r="N23" s="986"/>
      <c r="O23" s="907"/>
      <c r="P23" s="908"/>
      <c r="Q23" s="986"/>
      <c r="R23" s="987"/>
      <c r="S23" s="482"/>
      <c r="T23" s="482"/>
      <c r="U23" s="482"/>
      <c r="V23" s="482"/>
      <c r="W23" s="482"/>
      <c r="X23" s="482"/>
      <c r="Y23" s="482"/>
      <c r="Z23" s="482"/>
    </row>
    <row r="24" spans="2:26" ht="45" customHeight="1" thickBot="1" x14ac:dyDescent="0.25">
      <c r="B24" s="927" t="s">
        <v>57</v>
      </c>
      <c r="C24" s="929" t="s">
        <v>59</v>
      </c>
      <c r="D24" s="930" t="s">
        <v>60</v>
      </c>
      <c r="E24" s="930" t="s">
        <v>71</v>
      </c>
      <c r="F24" s="930" t="s">
        <v>61</v>
      </c>
      <c r="G24" s="930" t="s">
        <v>72</v>
      </c>
      <c r="H24" s="930" t="s">
        <v>62</v>
      </c>
      <c r="I24" s="930" t="s">
        <v>63</v>
      </c>
      <c r="J24" s="931" t="s">
        <v>89</v>
      </c>
      <c r="K24" s="598" t="s">
        <v>91</v>
      </c>
      <c r="L24" s="932" t="s">
        <v>65</v>
      </c>
      <c r="M24" s="930" t="s">
        <v>18</v>
      </c>
      <c r="N24" s="930" t="s">
        <v>5</v>
      </c>
      <c r="O24" s="930" t="s">
        <v>66</v>
      </c>
      <c r="P24" s="930" t="s">
        <v>67</v>
      </c>
      <c r="Q24" s="930" t="s">
        <v>19</v>
      </c>
      <c r="R24" s="933" t="s">
        <v>3</v>
      </c>
      <c r="S24" s="928" t="s">
        <v>28</v>
      </c>
      <c r="T24" s="1"/>
      <c r="U24" s="482"/>
      <c r="V24" s="482"/>
      <c r="Z24" s="482"/>
    </row>
    <row r="25" spans="2:26" ht="15" customHeight="1" x14ac:dyDescent="0.2">
      <c r="B25" s="942" t="str">
        <f>CONCATENATE("F/Y  ",P2,"  ",Q2,"  ",R2)</f>
        <v>F/Y  2015  ~  2016</v>
      </c>
      <c r="C25" s="1007">
        <f>SUM('Statistics 2015-16'!C$87:D$87)</f>
        <v>1</v>
      </c>
      <c r="D25" s="1008">
        <f>SUM('Statistics 2015-16'!E$87:F$87)</f>
        <v>6</v>
      </c>
      <c r="E25" s="1008">
        <f>SUM('Statistics 2015-16'!G$87:H$87)</f>
        <v>3</v>
      </c>
      <c r="F25" s="1008">
        <f>SUM('Statistics 2015-16'!I$87:J$87)</f>
        <v>1</v>
      </c>
      <c r="G25" s="1008">
        <f>SUM('Statistics 2015-16'!K$87:L$87)</f>
        <v>6</v>
      </c>
      <c r="H25" s="1008">
        <f>SUM('Statistics 2015-16'!M$87:N$87)</f>
        <v>4</v>
      </c>
      <c r="I25" s="1008">
        <f>SUM('Statistics 2015-16'!O$87:P$87)</f>
        <v>2</v>
      </c>
      <c r="J25" s="1009">
        <f>SUM('Statistics 2015-16'!Q$87:R$87)</f>
        <v>2</v>
      </c>
      <c r="K25" s="601">
        <v>4</v>
      </c>
      <c r="L25" s="1059">
        <f>SUM('Statistics 2015-16'!C$57:D$57)</f>
        <v>3</v>
      </c>
      <c r="M25" s="1060">
        <f>SUM('Statistics 2015-16'!E$57:F$57)</f>
        <v>1</v>
      </c>
      <c r="N25" s="1060">
        <f>SUM('Statistics 2015-16'!G$57:H$57)</f>
        <v>3</v>
      </c>
      <c r="O25" s="1060">
        <f>SUM('Statistics 2015-16'!I$57:J$57)</f>
        <v>9</v>
      </c>
      <c r="P25" s="1060">
        <f>SUM('Statistics 2015-16'!K$57:L$57)</f>
        <v>7</v>
      </c>
      <c r="Q25" s="1061">
        <f>SUM('Statistics 2015-16'!M$57:N$57)</f>
        <v>0</v>
      </c>
      <c r="R25" s="1062">
        <f>SUM('Statistics 2015-16'!O$57:P$57)</f>
        <v>2</v>
      </c>
      <c r="S25" s="616">
        <f t="shared" ref="S25:S30" si="5">SUM(C25:J25)</f>
        <v>25</v>
      </c>
      <c r="T25" s="1"/>
      <c r="U25" s="482"/>
      <c r="V25" s="482"/>
      <c r="Z25" s="482"/>
    </row>
    <row r="26" spans="2:26" s="10" customFormat="1" ht="15" customHeight="1" x14ac:dyDescent="0.2">
      <c r="B26" s="943" t="str">
        <f>CONCATENATE("F/Y  ",$P$2-1,"  ",$Q$2,"  ",$R$2-1)</f>
        <v>F/Y  2014  ~  2015</v>
      </c>
      <c r="C26" s="1010">
        <f>SUM('Statistics 2014-15'!C$87:D$87)</f>
        <v>2</v>
      </c>
      <c r="D26" s="1011">
        <f>SUM('Statistics 2014-15'!E$87:F$87)</f>
        <v>9</v>
      </c>
      <c r="E26" s="1011">
        <f>SUM('Statistics 2014-15'!G$87:H$87)</f>
        <v>4</v>
      </c>
      <c r="F26" s="1011">
        <f>SUM('Statistics 2014-15'!I$87:J$87)</f>
        <v>1</v>
      </c>
      <c r="G26" s="1011">
        <f>SUM('Statistics 2014-15'!K$87:L$87)</f>
        <v>1</v>
      </c>
      <c r="H26" s="1011">
        <f>SUM('Statistics 2014-15'!M$87:N$87)</f>
        <v>0</v>
      </c>
      <c r="I26" s="1011">
        <f>SUM('Statistics 2014-15'!O$87:P$87)</f>
        <v>2</v>
      </c>
      <c r="J26" s="1012">
        <f>SUM('Statistics 2014-15'!Q$87:R$87)</f>
        <v>1</v>
      </c>
      <c r="K26" s="601">
        <v>1</v>
      </c>
      <c r="L26" s="1063">
        <f>SUM('Statistics 2014-15'!C$57:D$57)</f>
        <v>7</v>
      </c>
      <c r="M26" s="1064">
        <f>SUM('Statistics 2014-15'!E$57:F$57)</f>
        <v>0</v>
      </c>
      <c r="N26" s="1064">
        <f>SUM('Statistics 2014-15'!G$57:H$57)</f>
        <v>4</v>
      </c>
      <c r="O26" s="1064">
        <f>SUM('Statistics 2014-15'!I$57:J$57)</f>
        <v>3</v>
      </c>
      <c r="P26" s="1064">
        <f>SUM('Statistics 2014-15'!K$57:L$57)</f>
        <v>4</v>
      </c>
      <c r="Q26" s="1065">
        <f>SUM('Statistics 2014-15'!M$57:N$57)</f>
        <v>0</v>
      </c>
      <c r="R26" s="1066">
        <f>SUM('Statistics 2014-15'!O$57:P$57)</f>
        <v>2</v>
      </c>
      <c r="S26" s="617">
        <f t="shared" si="5"/>
        <v>20</v>
      </c>
      <c r="U26" s="482"/>
      <c r="V26" s="482"/>
      <c r="Z26" s="482"/>
    </row>
    <row r="27" spans="2:26" ht="15" customHeight="1" x14ac:dyDescent="0.2">
      <c r="B27" s="943" t="str">
        <f>CONCATENATE("F/Y  ",$P$2-2,"  ",$Q$2,"  ",$R$2-2)</f>
        <v>F/Y  2013  ~  2014</v>
      </c>
      <c r="C27" s="1010">
        <f>SUM('Statistics 2013-14'!C$87:D$87)</f>
        <v>1</v>
      </c>
      <c r="D27" s="1011">
        <f>SUM('Statistics 2013-14'!E$87:F$87)</f>
        <v>10</v>
      </c>
      <c r="E27" s="1011">
        <f>SUM('Statistics 2013-14'!G$87:H$87)</f>
        <v>13</v>
      </c>
      <c r="F27" s="1011">
        <f>SUM('Statistics 2013-14'!I$87:J$87)</f>
        <v>1</v>
      </c>
      <c r="G27" s="1011">
        <f>SUM('Statistics 2013-14'!K$87:L$87)</f>
        <v>5</v>
      </c>
      <c r="H27" s="1011">
        <f>SUM('Statistics 2013-14'!M$87:N$87)</f>
        <v>1</v>
      </c>
      <c r="I27" s="1011">
        <f>SUM('Statistics 2013-14'!O$87:P$87)</f>
        <v>2</v>
      </c>
      <c r="J27" s="1012">
        <f>SUM('Statistics 2013-14'!Q$87:R$87)</f>
        <v>1</v>
      </c>
      <c r="K27" s="1024">
        <v>0</v>
      </c>
      <c r="L27" s="1063">
        <f>SUM('Statistics 2013-14'!C$57:D$57)</f>
        <v>7</v>
      </c>
      <c r="M27" s="1064">
        <f>SUM('Statistics 2013-14'!E$57:F$57)</f>
        <v>2</v>
      </c>
      <c r="N27" s="1064">
        <f>SUM('Statistics 2013-14'!G$57:H$57)</f>
        <v>5</v>
      </c>
      <c r="O27" s="1064">
        <f>SUM('Statistics 2013-14'!I$57:J$57)</f>
        <v>10</v>
      </c>
      <c r="P27" s="1064">
        <f>SUM('Statistics 2013-14'!K$57:L$57)</f>
        <v>7</v>
      </c>
      <c r="Q27" s="1065">
        <f>SUM('Statistics 2013-14'!M$57:N$57)</f>
        <v>0</v>
      </c>
      <c r="R27" s="1066">
        <f>SUM('Statistics 2013-14'!O$57:P$57)</f>
        <v>3</v>
      </c>
      <c r="S27" s="617">
        <f t="shared" si="5"/>
        <v>34</v>
      </c>
      <c r="T27" s="1"/>
      <c r="U27" s="482"/>
      <c r="V27" s="482"/>
      <c r="Z27" s="482"/>
    </row>
    <row r="28" spans="2:26" ht="15" customHeight="1" x14ac:dyDescent="0.2">
      <c r="B28" s="943" t="str">
        <f>CONCATENATE("F/Y  ",$P$2-3,"  ",$Q$2,"  ",$R$2-3)</f>
        <v>F/Y  2012  ~  2013</v>
      </c>
      <c r="C28" s="1010">
        <f>SUM('Statistics 2012-13'!C$87:D$87)</f>
        <v>1</v>
      </c>
      <c r="D28" s="1011">
        <f>SUM('Statistics 2012-13'!E$87:F$87)</f>
        <v>7</v>
      </c>
      <c r="E28" s="1011">
        <f>SUM('Statistics 2012-13'!G$87:H$87)</f>
        <v>7</v>
      </c>
      <c r="F28" s="1011">
        <f>SUM('Statistics 2012-13'!I$87:J$87)</f>
        <v>2</v>
      </c>
      <c r="G28" s="1011">
        <f>SUM('Statistics 2012-13'!K$87:L$87)</f>
        <v>2</v>
      </c>
      <c r="H28" s="1011">
        <f>SUM('Statistics 2012-13'!M$87:N$87)</f>
        <v>2</v>
      </c>
      <c r="I28" s="1011">
        <f>SUM('Statistics 2012-13'!O$87:P$87)</f>
        <v>3</v>
      </c>
      <c r="J28" s="1012">
        <f>SUM('Statistics 2012-13'!Q$87:R$87)</f>
        <v>1</v>
      </c>
      <c r="K28" s="1024">
        <v>0</v>
      </c>
      <c r="L28" s="1063">
        <f>SUM('Statistics 2012-13'!C$57:D$57)</f>
        <v>5</v>
      </c>
      <c r="M28" s="1064">
        <f>SUM('Statistics 2012-13'!E$57:F$57)</f>
        <v>2</v>
      </c>
      <c r="N28" s="1064">
        <f>SUM('Statistics 2012-13'!G$57:H$57)</f>
        <v>3</v>
      </c>
      <c r="O28" s="1064">
        <f>SUM('Statistics 2012-13'!I$57:J$57)</f>
        <v>4</v>
      </c>
      <c r="P28" s="1064">
        <f>SUM('Statistics 2012-13'!K$57:L$57)</f>
        <v>11</v>
      </c>
      <c r="Q28" s="1065">
        <f>SUM('Statistics 2012-13'!M$57:N$57)</f>
        <v>0</v>
      </c>
      <c r="R28" s="1066">
        <f>SUM('Statistics 2012-13'!O$57:P$57)</f>
        <v>0</v>
      </c>
      <c r="S28" s="617">
        <f t="shared" si="5"/>
        <v>25</v>
      </c>
      <c r="T28" s="1"/>
      <c r="U28" s="482"/>
      <c r="V28" s="482"/>
      <c r="Z28" s="482"/>
    </row>
    <row r="29" spans="2:26" ht="15" customHeight="1" thickBot="1" x14ac:dyDescent="0.25">
      <c r="B29" s="944" t="str">
        <f>CONCATENATE("F/Y  ",$P$2-4,"  ",$Q$2,"  ",$R$2-4)</f>
        <v>F/Y  2011  ~  2012</v>
      </c>
      <c r="C29" s="1013">
        <f>SUM('Statistics 2011-12'!C$87:D$87)</f>
        <v>2</v>
      </c>
      <c r="D29" s="1014">
        <f>SUM('Statistics 2011-12'!E$87:F$87)</f>
        <v>2</v>
      </c>
      <c r="E29" s="1014">
        <f>SUM('Statistics 2011-12'!G$87:H$87)</f>
        <v>6</v>
      </c>
      <c r="F29" s="1014">
        <f>SUM('Statistics 2011-12'!I$87:J$87)</f>
        <v>1</v>
      </c>
      <c r="G29" s="1014">
        <f>SUM('Statistics 2011-12'!K$87:L$87)</f>
        <v>3</v>
      </c>
      <c r="H29" s="1014">
        <f>SUM('Statistics 2011-12'!M$87:N$87)</f>
        <v>5</v>
      </c>
      <c r="I29" s="1014">
        <f>SUM('Statistics 2011-12'!O$87:P$87)</f>
        <v>4</v>
      </c>
      <c r="J29" s="1015">
        <f>SUM('Statistics 2011-12'!Q$87:R$87)</f>
        <v>0</v>
      </c>
      <c r="K29" s="1024">
        <v>0</v>
      </c>
      <c r="L29" s="1067">
        <f>SUM('Statistics 2011-12'!C$57:D$57)</f>
        <v>5</v>
      </c>
      <c r="M29" s="1068">
        <f>SUM('Statistics 2011-12'!E$57:F$57)</f>
        <v>1</v>
      </c>
      <c r="N29" s="1068">
        <f>SUM('Statistics 2011-12'!G$57:H$57)</f>
        <v>6</v>
      </c>
      <c r="O29" s="1068">
        <f>SUM('Statistics 2011-12'!I$57:J$57)</f>
        <v>8</v>
      </c>
      <c r="P29" s="1068">
        <f>SUM('Statistics 2011-12'!K$57:L$57)</f>
        <v>3</v>
      </c>
      <c r="Q29" s="1069">
        <f>SUM('Statistics 2011-12'!M$57:N$57)</f>
        <v>0</v>
      </c>
      <c r="R29" s="1070">
        <f>SUM('Statistics 2011-12'!O$57:P$57)</f>
        <v>0</v>
      </c>
      <c r="S29" s="618">
        <f t="shared" si="5"/>
        <v>23</v>
      </c>
      <c r="T29" s="1"/>
      <c r="U29" s="482"/>
      <c r="V29" s="482"/>
      <c r="Z29" s="482"/>
    </row>
    <row r="30" spans="2:26" s="10" customFormat="1" ht="15" customHeight="1" thickBot="1" x14ac:dyDescent="0.25">
      <c r="B30" s="854" t="s">
        <v>112</v>
      </c>
      <c r="C30" s="935">
        <f t="shared" ref="C30:J30" si="6">SUM(C25:C29)</f>
        <v>7</v>
      </c>
      <c r="D30" s="936">
        <f t="shared" si="6"/>
        <v>34</v>
      </c>
      <c r="E30" s="936">
        <f t="shared" si="6"/>
        <v>33</v>
      </c>
      <c r="F30" s="936">
        <f t="shared" si="6"/>
        <v>6</v>
      </c>
      <c r="G30" s="936">
        <f t="shared" si="6"/>
        <v>17</v>
      </c>
      <c r="H30" s="936">
        <f t="shared" si="6"/>
        <v>12</v>
      </c>
      <c r="I30" s="936">
        <f t="shared" si="6"/>
        <v>13</v>
      </c>
      <c r="J30" s="937">
        <f t="shared" si="6"/>
        <v>5</v>
      </c>
      <c r="K30" s="985">
        <f t="shared" ref="K30:R30" si="7">SUM(K25:K29)</f>
        <v>5</v>
      </c>
      <c r="L30" s="935">
        <f t="shared" si="7"/>
        <v>27</v>
      </c>
      <c r="M30" s="936">
        <f t="shared" si="7"/>
        <v>6</v>
      </c>
      <c r="N30" s="936">
        <f t="shared" si="7"/>
        <v>21</v>
      </c>
      <c r="O30" s="936">
        <f t="shared" si="7"/>
        <v>34</v>
      </c>
      <c r="P30" s="936">
        <f t="shared" si="7"/>
        <v>32</v>
      </c>
      <c r="Q30" s="936">
        <f t="shared" si="7"/>
        <v>0</v>
      </c>
      <c r="R30" s="941">
        <f t="shared" si="7"/>
        <v>7</v>
      </c>
      <c r="S30" s="940">
        <f t="shared" si="5"/>
        <v>127</v>
      </c>
      <c r="U30" s="482"/>
      <c r="V30" s="482"/>
      <c r="Z30" s="482"/>
    </row>
    <row r="31" spans="2:26" s="10" customFormat="1" ht="15" customHeight="1" thickBot="1" x14ac:dyDescent="0.25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T31" s="984"/>
      <c r="U31" s="482"/>
      <c r="V31" s="482"/>
      <c r="Z31" s="482"/>
    </row>
    <row r="32" spans="2:26" s="10" customFormat="1" ht="30" customHeight="1" thickBot="1" x14ac:dyDescent="0.25">
      <c r="B32" s="946" t="s">
        <v>75</v>
      </c>
      <c r="C32" s="932" t="s">
        <v>12</v>
      </c>
      <c r="D32" s="930" t="s">
        <v>113</v>
      </c>
      <c r="E32" s="930" t="s">
        <v>114</v>
      </c>
      <c r="F32" s="930" t="s">
        <v>13</v>
      </c>
      <c r="G32" s="945" t="s">
        <v>7</v>
      </c>
      <c r="H32" s="930" t="s">
        <v>14</v>
      </c>
      <c r="I32" s="930" t="s">
        <v>8</v>
      </c>
      <c r="J32" s="933" t="s">
        <v>56</v>
      </c>
      <c r="K32" s="930" t="s">
        <v>10</v>
      </c>
      <c r="L32" s="931" t="s">
        <v>3</v>
      </c>
      <c r="M32" s="598" t="s">
        <v>91</v>
      </c>
      <c r="N32" s="929"/>
      <c r="O32" s="930"/>
      <c r="P32" s="930"/>
      <c r="Q32" s="930"/>
      <c r="R32" s="933"/>
      <c r="S32" s="980" t="s">
        <v>28</v>
      </c>
      <c r="U32" s="482"/>
      <c r="V32" s="482"/>
      <c r="W32" s="482"/>
      <c r="X32" s="482"/>
      <c r="Y32" s="482"/>
      <c r="Z32" s="482"/>
    </row>
    <row r="33" spans="2:26" s="10" customFormat="1" ht="15" customHeight="1" x14ac:dyDescent="0.2">
      <c r="B33" s="942" t="str">
        <f>CONCATENATE("F/Y  ",P2,"  ",Q2,"  ",R2)</f>
        <v>F/Y  2015  ~  2016</v>
      </c>
      <c r="C33" s="1007">
        <f>SUM('Statistics 2015-16'!C$117:D$117)</f>
        <v>0</v>
      </c>
      <c r="D33" s="1008">
        <f>SUM('Statistics 2015-16'!E$117:F$117)</f>
        <v>1</v>
      </c>
      <c r="E33" s="1008">
        <f>SUM('Statistics 2015-16'!G$117:H$117)</f>
        <v>2</v>
      </c>
      <c r="F33" s="1008">
        <f>SUM('Statistics 2015-16'!I$117:J$117)</f>
        <v>2</v>
      </c>
      <c r="G33" s="1008">
        <f>SUM('Statistics 2015-16'!K$117:L$117)</f>
        <v>0</v>
      </c>
      <c r="H33" s="1008">
        <f>SUM('Statistics 2015-16'!M$117:N$117)</f>
        <v>0</v>
      </c>
      <c r="I33" s="1008">
        <f>SUM('Statistics 2015-16'!O$117:P$117)</f>
        <v>0</v>
      </c>
      <c r="J33" s="1008">
        <f>SUM('Statistics 2015-16'!Q$117:R$117)</f>
        <v>2</v>
      </c>
      <c r="K33" s="1008">
        <v>0</v>
      </c>
      <c r="L33" s="1019">
        <f>SUM('Statistics 2015-16'!S$117:T$117)</f>
        <v>2</v>
      </c>
      <c r="M33" s="601">
        <v>1</v>
      </c>
      <c r="N33" s="967"/>
      <c r="O33" s="951"/>
      <c r="P33" s="951"/>
      <c r="Q33" s="952"/>
      <c r="R33" s="953"/>
      <c r="S33" s="981">
        <f t="shared" ref="S33:S38" si="8">SUM(C33:L33)</f>
        <v>9</v>
      </c>
      <c r="T33" s="482"/>
      <c r="U33" s="482"/>
      <c r="V33" s="482"/>
      <c r="W33" s="482"/>
      <c r="X33" s="482"/>
      <c r="Y33" s="482"/>
      <c r="Z33" s="482"/>
    </row>
    <row r="34" spans="2:26" s="10" customFormat="1" ht="15" customHeight="1" x14ac:dyDescent="0.2">
      <c r="B34" s="943" t="str">
        <f>CONCATENATE("F/Y  ",$P$2-1,"  ",$Q$2,"  ",$R$2-1)</f>
        <v>F/Y  2014  ~  2015</v>
      </c>
      <c r="C34" s="1010">
        <f>SUM('Statistics 2014-15'!C$117:D$117)</f>
        <v>1</v>
      </c>
      <c r="D34" s="1011">
        <f>SUM('Statistics 2014-15'!E$117:F$117)</f>
        <v>5</v>
      </c>
      <c r="E34" s="1011">
        <f>SUM('Statistics 2014-15'!G$117:H$117)</f>
        <v>3</v>
      </c>
      <c r="F34" s="1011">
        <f>SUM('Statistics 2014-15'!I$117:J$117)</f>
        <v>0</v>
      </c>
      <c r="G34" s="1011">
        <f>SUM('Statistics 2014-15'!K$117:L$117)</f>
        <v>0</v>
      </c>
      <c r="H34" s="1011">
        <f>SUM('Statistics 2014-15'!M$117:N$117)</f>
        <v>0</v>
      </c>
      <c r="I34" s="1011">
        <f>SUM('Statistics 2014-15'!O$117:P$117)</f>
        <v>3</v>
      </c>
      <c r="J34" s="1011">
        <f>SUM('Statistics 2014-15'!Q$117:R$117)</f>
        <v>1</v>
      </c>
      <c r="K34" s="1011">
        <v>0</v>
      </c>
      <c r="L34" s="1020">
        <f>SUM('Statistics 2014-15'!S$117:T$117)</f>
        <v>3</v>
      </c>
      <c r="M34" s="1024">
        <v>0</v>
      </c>
      <c r="N34" s="968"/>
      <c r="O34" s="954"/>
      <c r="P34" s="954"/>
      <c r="Q34" s="955"/>
      <c r="R34" s="956"/>
      <c r="S34" s="621">
        <f t="shared" si="8"/>
        <v>16</v>
      </c>
      <c r="T34" s="482"/>
      <c r="U34" s="482"/>
      <c r="V34" s="482"/>
      <c r="W34" s="482"/>
      <c r="X34" s="482"/>
      <c r="Y34" s="482"/>
      <c r="Z34" s="482"/>
    </row>
    <row r="35" spans="2:26" s="10" customFormat="1" ht="15" customHeight="1" x14ac:dyDescent="0.2">
      <c r="B35" s="943" t="str">
        <f>CONCATENATE("F/Y  ",$P$2-2,"  ",$Q$2,"  ",$R$2-2)</f>
        <v>F/Y  2013  ~  2014</v>
      </c>
      <c r="C35" s="1010">
        <f>SUM('Statistics 2013-14'!C$117:D$117)</f>
        <v>1</v>
      </c>
      <c r="D35" s="1011">
        <f>SUM('Statistics 2013-14'!E$117:F$117)</f>
        <v>2</v>
      </c>
      <c r="E35" s="1011">
        <f>SUM('Statistics 2013-14'!G$117:H$117)</f>
        <v>1</v>
      </c>
      <c r="F35" s="1011">
        <f>SUM('Statistics 2013-14'!I$117:J$117)</f>
        <v>1</v>
      </c>
      <c r="G35" s="1011">
        <f>SUM('Statistics 2013-14'!K$117:L$117)</f>
        <v>0</v>
      </c>
      <c r="H35" s="1011">
        <f>SUM('Statistics 2013-14'!M$117:N$117)</f>
        <v>0</v>
      </c>
      <c r="I35" s="1011">
        <f>SUM('Statistics 2013-14'!O$117:P$117)</f>
        <v>1</v>
      </c>
      <c r="J35" s="1011">
        <f>SUM('Statistics 2013-14'!Q$117:R$117)</f>
        <v>0</v>
      </c>
      <c r="K35" s="1011">
        <v>0</v>
      </c>
      <c r="L35" s="1020">
        <f>SUM('Statistics 2013-14'!S$117:T$117)</f>
        <v>1</v>
      </c>
      <c r="M35" s="1024">
        <v>0</v>
      </c>
      <c r="N35" s="968"/>
      <c r="O35" s="954"/>
      <c r="P35" s="954"/>
      <c r="Q35" s="955"/>
      <c r="R35" s="956"/>
      <c r="S35" s="621">
        <f t="shared" si="8"/>
        <v>7</v>
      </c>
      <c r="T35" s="482"/>
      <c r="U35" s="482"/>
      <c r="V35" s="482"/>
      <c r="W35" s="482"/>
      <c r="X35" s="482"/>
      <c r="Y35" s="482"/>
      <c r="Z35" s="482"/>
    </row>
    <row r="36" spans="2:26" s="10" customFormat="1" ht="15" customHeight="1" x14ac:dyDescent="0.2">
      <c r="B36" s="943" t="str">
        <f>CONCATENATE("F/Y  ",$P$2-3,"  ",$Q$2,"  ",$R$2-3)</f>
        <v>F/Y  2012  ~  2013</v>
      </c>
      <c r="C36" s="1010">
        <f>SUM('Statistics 2012-13'!C$117:D$117)</f>
        <v>1</v>
      </c>
      <c r="D36" s="1011">
        <f>SUM('Statistics 2012-13'!E$117:F$117)</f>
        <v>1</v>
      </c>
      <c r="E36" s="1011">
        <f>SUM('Statistics 2012-13'!G$117:H$117)</f>
        <v>2</v>
      </c>
      <c r="F36" s="1011">
        <f>SUM('Statistics 2012-13'!I$117:J$117)</f>
        <v>0</v>
      </c>
      <c r="G36" s="1011">
        <f>SUM('Statistics 2012-13'!K$117:L$117)</f>
        <v>0</v>
      </c>
      <c r="H36" s="1011">
        <f>SUM('Statistics 2012-13'!M$117:N$117)</f>
        <v>1</v>
      </c>
      <c r="I36" s="1011">
        <f>SUM('Statistics 2012-13'!O$117:P$117)</f>
        <v>0</v>
      </c>
      <c r="J36" s="1011">
        <f>SUM('Statistics 2012-13'!Q$117:R$117)</f>
        <v>1</v>
      </c>
      <c r="K36" s="1011">
        <v>1</v>
      </c>
      <c r="L36" s="1020">
        <v>0</v>
      </c>
      <c r="M36" s="1024">
        <v>0</v>
      </c>
      <c r="N36" s="968"/>
      <c r="O36" s="954"/>
      <c r="P36" s="954"/>
      <c r="Q36" s="955"/>
      <c r="R36" s="956"/>
      <c r="S36" s="621">
        <f t="shared" si="8"/>
        <v>7</v>
      </c>
      <c r="T36" s="482"/>
      <c r="U36" s="482"/>
      <c r="V36" s="482"/>
      <c r="W36" s="482"/>
      <c r="X36" s="482"/>
      <c r="Y36" s="482"/>
      <c r="Z36" s="482"/>
    </row>
    <row r="37" spans="2:26" s="10" customFormat="1" ht="15" customHeight="1" thickBot="1" x14ac:dyDescent="0.25">
      <c r="B37" s="944" t="str">
        <f>CONCATENATE("F/Y  ",$P$2-4,"  ",$Q$2,"  ",$R$2-4)</f>
        <v>F/Y  2011  ~  2012</v>
      </c>
      <c r="C37" s="1013">
        <f>SUM('Statistics 2011-12'!C$117:D$117)</f>
        <v>3</v>
      </c>
      <c r="D37" s="1014">
        <f>SUM('Statistics 2011-12'!E$117:F$117)</f>
        <v>6</v>
      </c>
      <c r="E37" s="1014">
        <f>SUM('Statistics 2011-12'!G$117:H$117)</f>
        <v>0</v>
      </c>
      <c r="F37" s="1014">
        <f>SUM('Statistics 2011-12'!I$117:J$117)</f>
        <v>2</v>
      </c>
      <c r="G37" s="1014">
        <f>SUM('Statistics 2011-12'!K$117:L$117)</f>
        <v>0</v>
      </c>
      <c r="H37" s="1014">
        <f>SUM('Statistics 2011-12'!M$117:N$117)</f>
        <v>6</v>
      </c>
      <c r="I37" s="1014">
        <f>SUM('Statistics 2011-12'!O$117:P$117)</f>
        <v>0</v>
      </c>
      <c r="J37" s="1014">
        <f>SUM('Statistics 2011-12'!Q$117:R$117)</f>
        <v>2</v>
      </c>
      <c r="K37" s="1014">
        <v>0</v>
      </c>
      <c r="L37" s="1022">
        <f>SUM('Statistics 2011-12'!S$117:T$117)</f>
        <v>3</v>
      </c>
      <c r="M37" s="601">
        <v>2</v>
      </c>
      <c r="N37" s="969"/>
      <c r="O37" s="957"/>
      <c r="P37" s="957"/>
      <c r="Q37" s="958"/>
      <c r="R37" s="959"/>
      <c r="S37" s="978">
        <f t="shared" si="8"/>
        <v>22</v>
      </c>
      <c r="T37" s="24"/>
      <c r="U37" s="24"/>
      <c r="V37" s="24"/>
      <c r="X37" s="482"/>
      <c r="Y37" s="482"/>
      <c r="Z37" s="482"/>
    </row>
    <row r="38" spans="2:26" s="10" customFormat="1" ht="15" customHeight="1" thickBot="1" x14ac:dyDescent="0.25">
      <c r="B38" s="854" t="s">
        <v>112</v>
      </c>
      <c r="C38" s="935">
        <f t="shared" ref="C38:L38" si="9">SUM(C33:C37)</f>
        <v>6</v>
      </c>
      <c r="D38" s="936">
        <f t="shared" si="9"/>
        <v>15</v>
      </c>
      <c r="E38" s="936">
        <f t="shared" si="9"/>
        <v>8</v>
      </c>
      <c r="F38" s="936">
        <f t="shared" si="9"/>
        <v>5</v>
      </c>
      <c r="G38" s="936">
        <f t="shared" si="9"/>
        <v>0</v>
      </c>
      <c r="H38" s="936">
        <f t="shared" si="9"/>
        <v>7</v>
      </c>
      <c r="I38" s="936">
        <f t="shared" si="9"/>
        <v>4</v>
      </c>
      <c r="J38" s="937">
        <f t="shared" si="9"/>
        <v>6</v>
      </c>
      <c r="K38" s="937">
        <f t="shared" si="9"/>
        <v>1</v>
      </c>
      <c r="L38" s="941">
        <f t="shared" si="9"/>
        <v>9</v>
      </c>
      <c r="M38" s="985">
        <f>SUM(M33:M37)</f>
        <v>3</v>
      </c>
      <c r="N38" s="965"/>
      <c r="O38" s="960"/>
      <c r="P38" s="960"/>
      <c r="Q38" s="960"/>
      <c r="R38" s="961"/>
      <c r="S38" s="623">
        <f t="shared" si="8"/>
        <v>61</v>
      </c>
      <c r="T38" s="482"/>
      <c r="U38" s="482"/>
      <c r="V38" s="482"/>
      <c r="W38" s="482"/>
      <c r="X38" s="482"/>
      <c r="Y38" s="482"/>
      <c r="Z38" s="482"/>
    </row>
    <row r="39" spans="2:26" s="10" customFormat="1" ht="15" customHeight="1" thickBot="1" x14ac:dyDescent="0.25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482"/>
      <c r="T39" s="482"/>
      <c r="U39" s="482"/>
      <c r="V39" s="482"/>
      <c r="W39" s="482"/>
      <c r="X39" s="482"/>
      <c r="Y39" s="482"/>
      <c r="Z39" s="482"/>
    </row>
    <row r="40" spans="2:26" s="10" customFormat="1" ht="30" customHeight="1" thickBot="1" x14ac:dyDescent="0.25">
      <c r="B40" s="947" t="s">
        <v>41</v>
      </c>
      <c r="C40" s="932" t="s">
        <v>12</v>
      </c>
      <c r="D40" s="930" t="s">
        <v>113</v>
      </c>
      <c r="E40" s="930" t="s">
        <v>114</v>
      </c>
      <c r="F40" s="930" t="s">
        <v>13</v>
      </c>
      <c r="G40" s="945" t="s">
        <v>7</v>
      </c>
      <c r="H40" s="930" t="s">
        <v>14</v>
      </c>
      <c r="I40" s="930" t="s">
        <v>8</v>
      </c>
      <c r="J40" s="933" t="s">
        <v>56</v>
      </c>
      <c r="K40" s="930" t="s">
        <v>9</v>
      </c>
      <c r="L40" s="931" t="s">
        <v>3</v>
      </c>
      <c r="M40" s="929"/>
      <c r="N40" s="930"/>
      <c r="O40" s="930"/>
      <c r="P40" s="930"/>
      <c r="Q40" s="933"/>
      <c r="R40" s="933"/>
      <c r="S40" s="948" t="s">
        <v>28</v>
      </c>
      <c r="T40" s="984"/>
      <c r="U40" s="482"/>
      <c r="V40" s="482"/>
      <c r="W40" s="482"/>
      <c r="X40" s="482"/>
      <c r="Y40" s="482"/>
      <c r="Z40" s="482"/>
    </row>
    <row r="41" spans="2:26" s="10" customFormat="1" ht="15" customHeight="1" x14ac:dyDescent="0.2">
      <c r="B41" s="942" t="str">
        <f>CONCATENATE("F/Y  ",P2,"  ",Q2,"  ",R2)</f>
        <v>F/Y  2015  ~  2016</v>
      </c>
      <c r="C41" s="970"/>
      <c r="D41" s="1016">
        <f>SUM('Statistics 2015-16'!E$147:F$147)</f>
        <v>4</v>
      </c>
      <c r="E41" s="1008">
        <f>SUM('Statistics 2015-16'!G$147:H$147)</f>
        <v>6</v>
      </c>
      <c r="F41" s="1008">
        <f>SUM('Statistics 2015-16'!I$147:J$147)</f>
        <v>4</v>
      </c>
      <c r="G41" s="1008">
        <f>SUM('Statistics 2015-16'!Q$147:R$147)</f>
        <v>2</v>
      </c>
      <c r="H41" s="1008">
        <f>SUM('Statistics 2015-16'!K$147:L$147)</f>
        <v>0</v>
      </c>
      <c r="I41" s="951"/>
      <c r="J41" s="934">
        <f>SUM('Statistics 2015-16'!C$147:D$147)</f>
        <v>2</v>
      </c>
      <c r="K41" s="934">
        <f>SUM('Statistics 2015-16'!O$147:P$147)</f>
        <v>1</v>
      </c>
      <c r="L41" s="966">
        <f>SUM('Statistics 2015-16'!M$147:N$147)</f>
        <v>6</v>
      </c>
      <c r="M41" s="967"/>
      <c r="N41" s="951"/>
      <c r="O41" s="951"/>
      <c r="P41" s="952"/>
      <c r="Q41" s="953"/>
      <c r="R41" s="953"/>
      <c r="S41" s="624">
        <f t="shared" ref="S41:S46" si="10">SUM(C41:L41)</f>
        <v>25</v>
      </c>
      <c r="T41" s="482"/>
      <c r="U41" s="482"/>
      <c r="V41" s="482"/>
      <c r="W41" s="482"/>
      <c r="X41" s="482"/>
      <c r="Y41" s="482"/>
      <c r="Z41" s="482"/>
    </row>
    <row r="42" spans="2:26" s="10" customFormat="1" ht="15" customHeight="1" x14ac:dyDescent="0.2">
      <c r="B42" s="943" t="str">
        <f>CONCATENATE("F/Y  ",$P$2-1,"  ",$Q$2,"  ",$R$2-1)</f>
        <v>F/Y  2014  ~  2015</v>
      </c>
      <c r="C42" s="971"/>
      <c r="D42" s="1011">
        <f>SUM('Statistics 2014-15'!E$147:F$147)</f>
        <v>2</v>
      </c>
      <c r="E42" s="1011">
        <f>SUM('Statistics 2014-15'!G$147:H$147)</f>
        <v>1</v>
      </c>
      <c r="F42" s="1011">
        <f>SUM('Statistics 2014-15'!I$147:J$147)</f>
        <v>0</v>
      </c>
      <c r="G42" s="1011">
        <f>SUM('Statistics 2014-15'!Q$147:R$147)</f>
        <v>1</v>
      </c>
      <c r="H42" s="1011">
        <f>SUM('Statistics 2014-15'!K$147:L$147)</f>
        <v>0</v>
      </c>
      <c r="I42" s="954"/>
      <c r="J42" s="1011">
        <f>SUM('Statistics 2014-15'!C$147:D$147)</f>
        <v>0</v>
      </c>
      <c r="K42" s="1011">
        <f>SUM('Statistics 2014-15'!O$147:P$147)</f>
        <v>1</v>
      </c>
      <c r="L42" s="1020">
        <f>SUM('Statistics 2014-15'!M$147:N$147)</f>
        <v>4</v>
      </c>
      <c r="M42" s="968"/>
      <c r="N42" s="954"/>
      <c r="O42" s="954"/>
      <c r="P42" s="955"/>
      <c r="Q42" s="956"/>
      <c r="R42" s="956"/>
      <c r="S42" s="625">
        <f t="shared" si="10"/>
        <v>9</v>
      </c>
      <c r="T42" s="482"/>
      <c r="U42" s="482"/>
      <c r="V42" s="482"/>
      <c r="W42" s="482"/>
      <c r="X42" s="482"/>
      <c r="Y42" s="482"/>
      <c r="Z42" s="482"/>
    </row>
    <row r="43" spans="2:26" s="10" customFormat="1" ht="15" customHeight="1" x14ac:dyDescent="0.2">
      <c r="B43" s="943" t="str">
        <f>CONCATENATE("F/Y  ",$P$2-2,"  ",$Q$2,"  ",$R$2-2)</f>
        <v>F/Y  2013  ~  2014</v>
      </c>
      <c r="C43" s="971"/>
      <c r="D43" s="1011">
        <f>SUM('Statistics 2013-14'!E$147:F$147)</f>
        <v>3</v>
      </c>
      <c r="E43" s="1011">
        <f>SUM('Statistics 2013-14'!G$147:H$147)</f>
        <v>3</v>
      </c>
      <c r="F43" s="1011">
        <f>SUM('Statistics 2013-14'!I$147:J$147)</f>
        <v>0</v>
      </c>
      <c r="G43" s="1011">
        <f>SUM('Statistics 2013-14'!Q$147:R$147)</f>
        <v>2</v>
      </c>
      <c r="H43" s="1011">
        <f>SUM('Statistics 2013-14'!K$147:L$147)</f>
        <v>1</v>
      </c>
      <c r="I43" s="954"/>
      <c r="J43" s="1011">
        <f>SUM('Statistics 2013-14'!C$147:D$147)</f>
        <v>3</v>
      </c>
      <c r="K43" s="1011">
        <f>SUM('Statistics 2013-14'!O$147:P$147)</f>
        <v>3</v>
      </c>
      <c r="L43" s="1020">
        <f>SUM('Statistics 2013-14'!M$147:N$147)</f>
        <v>5</v>
      </c>
      <c r="M43" s="968"/>
      <c r="N43" s="954"/>
      <c r="O43" s="954"/>
      <c r="P43" s="955"/>
      <c r="Q43" s="956"/>
      <c r="R43" s="956"/>
      <c r="S43" s="625">
        <f t="shared" si="10"/>
        <v>20</v>
      </c>
      <c r="T43" s="482"/>
      <c r="U43" s="482"/>
      <c r="V43" s="482"/>
      <c r="W43" s="482"/>
      <c r="X43" s="482"/>
      <c r="Y43" s="482"/>
      <c r="Z43" s="482"/>
    </row>
    <row r="44" spans="2:26" s="10" customFormat="1" ht="15" customHeight="1" x14ac:dyDescent="0.2">
      <c r="B44" s="943" t="str">
        <f>CONCATENATE("F/Y  ",$P$2-3,"  ",$Q$2,"  ",$R$2-3)</f>
        <v>F/Y  2012  ~  2013</v>
      </c>
      <c r="C44" s="971"/>
      <c r="D44" s="1011">
        <f>SUM('Statistics 2012-13'!E$147:F$147)</f>
        <v>0</v>
      </c>
      <c r="E44" s="1011">
        <f>SUM('Statistics 2012-13'!G$147:H$147)</f>
        <v>0</v>
      </c>
      <c r="F44" s="1011">
        <f>SUM('Statistics 2012-13'!I$147:J$147)</f>
        <v>0</v>
      </c>
      <c r="G44" s="1011">
        <f>SUM('Statistics 2012-13'!Q$147:R$147)</f>
        <v>2</v>
      </c>
      <c r="H44" s="1011">
        <f>SUM('Statistics 2012-13'!K$147:L$147)</f>
        <v>1</v>
      </c>
      <c r="I44" s="954"/>
      <c r="J44" s="1011">
        <f>SUM('Statistics 2012-13'!C$147:D$147)</f>
        <v>1</v>
      </c>
      <c r="K44" s="1011">
        <f>SUM('Statistics 2012-13'!O$147:P$147)</f>
        <v>4</v>
      </c>
      <c r="L44" s="1020">
        <f>SUM('Statistics 2012-13'!M$147:N$147)</f>
        <v>7</v>
      </c>
      <c r="M44" s="968"/>
      <c r="N44" s="954"/>
      <c r="O44" s="954"/>
      <c r="P44" s="955"/>
      <c r="Q44" s="956"/>
      <c r="R44" s="956"/>
      <c r="S44" s="625">
        <f t="shared" si="10"/>
        <v>15</v>
      </c>
      <c r="T44" s="482"/>
      <c r="U44" s="482"/>
      <c r="V44" s="482"/>
      <c r="W44" s="482"/>
      <c r="X44" s="482"/>
      <c r="Y44" s="482"/>
      <c r="Z44" s="482"/>
    </row>
    <row r="45" spans="2:26" s="10" customFormat="1" ht="15" customHeight="1" thickBot="1" x14ac:dyDescent="0.25">
      <c r="B45" s="944" t="str">
        <f>CONCATENATE("F/Y  ",$P$2-4,"  ",$Q$2,"  ",$R$2-4)</f>
        <v>F/Y  2011  ~  2012</v>
      </c>
      <c r="C45" s="972"/>
      <c r="D45" s="1017">
        <f>SUM('Statistics 2011-12'!E$147:F$147)</f>
        <v>4</v>
      </c>
      <c r="E45" s="1017">
        <f>SUM('Statistics 2011-12'!G$147:H$147)</f>
        <v>2</v>
      </c>
      <c r="F45" s="1017">
        <f>SUM('Statistics 2011-12'!I$147:J$147)</f>
        <v>5</v>
      </c>
      <c r="G45" s="1017">
        <f>SUM('Statistics 2011-12'!Q$147:R$147)</f>
        <v>1</v>
      </c>
      <c r="H45" s="1017">
        <f>SUM('Statistics 2011-12'!K$147:L$147)</f>
        <v>2</v>
      </c>
      <c r="I45" s="973"/>
      <c r="J45" s="1017">
        <f>SUM('Statistics 2011-12'!C$147:D$147)</f>
        <v>2</v>
      </c>
      <c r="K45" s="1017">
        <f>SUM('Statistics 2011-12'!O$147:P$147)</f>
        <v>4</v>
      </c>
      <c r="L45" s="1021">
        <f>SUM('Statistics 2011-12'!M$147:N$147)</f>
        <v>4</v>
      </c>
      <c r="M45" s="969"/>
      <c r="N45" s="957"/>
      <c r="O45" s="957"/>
      <c r="P45" s="958"/>
      <c r="Q45" s="959"/>
      <c r="R45" s="959"/>
      <c r="S45" s="626">
        <f t="shared" si="10"/>
        <v>24</v>
      </c>
      <c r="T45" s="482"/>
      <c r="U45" s="482"/>
      <c r="V45" s="482"/>
      <c r="W45" s="482"/>
      <c r="X45" s="482"/>
      <c r="Y45" s="482"/>
      <c r="Z45" s="482"/>
    </row>
    <row r="46" spans="2:26" s="10" customFormat="1" ht="15" customHeight="1" thickBot="1" x14ac:dyDescent="0.25">
      <c r="B46" s="854" t="s">
        <v>112</v>
      </c>
      <c r="C46" s="974"/>
      <c r="D46" s="938">
        <f>SUM(D41:D45)</f>
        <v>13</v>
      </c>
      <c r="E46" s="938">
        <f>SUM(E41:E45)</f>
        <v>12</v>
      </c>
      <c r="F46" s="938">
        <f>SUM(F41:F45)</f>
        <v>9</v>
      </c>
      <c r="G46" s="938">
        <f>SUM(G41:G45)</f>
        <v>8</v>
      </c>
      <c r="H46" s="938">
        <f>SUM(H41:H45)</f>
        <v>4</v>
      </c>
      <c r="I46" s="975"/>
      <c r="J46" s="939">
        <f>SUM(J41:J45)</f>
        <v>8</v>
      </c>
      <c r="K46" s="938">
        <f>SUM(K41:K45)</f>
        <v>13</v>
      </c>
      <c r="L46" s="976">
        <f>SUM(L41:L45)</f>
        <v>26</v>
      </c>
      <c r="M46" s="965"/>
      <c r="N46" s="960"/>
      <c r="O46" s="960"/>
      <c r="P46" s="960"/>
      <c r="Q46" s="961"/>
      <c r="R46" s="961"/>
      <c r="S46" s="627">
        <f t="shared" si="10"/>
        <v>93</v>
      </c>
      <c r="T46" s="482"/>
      <c r="U46" s="482"/>
      <c r="V46" s="482"/>
      <c r="W46" s="482"/>
      <c r="X46" s="482"/>
      <c r="Y46" s="482"/>
      <c r="Z46" s="482"/>
    </row>
    <row r="47" spans="2:26" s="10" customFormat="1" ht="15" customHeight="1" thickBot="1" x14ac:dyDescent="0.25">
      <c r="B47" s="949"/>
      <c r="C47" s="926"/>
      <c r="D47" s="926"/>
      <c r="E47" s="926"/>
      <c r="F47" s="926"/>
      <c r="G47" s="926"/>
      <c r="H47" s="926"/>
      <c r="I47" s="926"/>
      <c r="J47" s="926"/>
      <c r="K47" s="926"/>
      <c r="L47" s="926"/>
      <c r="M47" s="926"/>
      <c r="N47" s="926"/>
      <c r="O47" s="926"/>
      <c r="P47" s="926"/>
      <c r="Q47" s="926"/>
      <c r="R47" s="926"/>
      <c r="S47" s="482"/>
      <c r="T47" s="482"/>
      <c r="U47" s="482"/>
      <c r="V47" s="482"/>
      <c r="W47" s="482"/>
      <c r="X47" s="482"/>
      <c r="Y47" s="482"/>
      <c r="Z47" s="482"/>
    </row>
    <row r="48" spans="2:26" s="10" customFormat="1" ht="30" customHeight="1" thickBot="1" x14ac:dyDescent="0.25">
      <c r="B48" s="696" t="s">
        <v>115</v>
      </c>
      <c r="C48" s="932" t="s">
        <v>24</v>
      </c>
      <c r="D48" s="930" t="s">
        <v>116</v>
      </c>
      <c r="E48" s="929" t="s">
        <v>16</v>
      </c>
      <c r="F48" s="930" t="s">
        <v>25</v>
      </c>
      <c r="G48" s="945" t="s">
        <v>117</v>
      </c>
      <c r="H48" s="930" t="s">
        <v>118</v>
      </c>
      <c r="I48" s="930" t="s">
        <v>119</v>
      </c>
      <c r="J48" s="930"/>
      <c r="K48" s="930"/>
      <c r="L48" s="931" t="s">
        <v>3</v>
      </c>
      <c r="M48" s="929"/>
      <c r="N48" s="933"/>
      <c r="O48" s="930"/>
      <c r="P48" s="930"/>
      <c r="Q48" s="933"/>
      <c r="R48" s="933"/>
      <c r="S48" s="950" t="s">
        <v>28</v>
      </c>
      <c r="T48" s="482"/>
      <c r="U48" s="482"/>
      <c r="V48" s="482"/>
      <c r="W48" s="482"/>
      <c r="X48" s="482"/>
      <c r="Y48" s="482"/>
      <c r="Z48" s="482"/>
    </row>
    <row r="49" spans="2:26" s="10" customFormat="1" ht="15" customHeight="1" x14ac:dyDescent="0.2">
      <c r="B49" s="942" t="str">
        <f>CONCATENATE("F/Y  ",P2,"  ",Q2,"  ",R2)</f>
        <v>F/Y  2015  ~  2016</v>
      </c>
      <c r="C49" s="1007">
        <f>SUM('Statistics 2015-16'!G$177:H$177)</f>
        <v>15</v>
      </c>
      <c r="D49" s="1008">
        <f>SUM('Statistics 2015-16'!E$177:F$177)</f>
        <v>3</v>
      </c>
      <c r="E49" s="1008">
        <f>SUM('Statistics 2015-16'!C$177:D$177)</f>
        <v>11</v>
      </c>
      <c r="F49" s="1008">
        <f>SUM('Statistics 2015-16'!I$177:J$177)</f>
        <v>2</v>
      </c>
      <c r="G49" s="1008">
        <f>SUM('Statistics 2015-16'!K$177:L$177)</f>
        <v>0</v>
      </c>
      <c r="H49" s="1008">
        <f>SUM('Statistics 2015-16'!M$177:N$177)</f>
        <v>0</v>
      </c>
      <c r="I49" s="951"/>
      <c r="J49" s="951"/>
      <c r="K49" s="951"/>
      <c r="L49" s="1019">
        <f>SUM('Statistics 2015-16'!O$177:P$177)</f>
        <v>3</v>
      </c>
      <c r="M49" s="962"/>
      <c r="N49" s="953"/>
      <c r="O49" s="951"/>
      <c r="P49" s="952"/>
      <c r="Q49" s="953"/>
      <c r="R49" s="953"/>
      <c r="S49" s="628">
        <f t="shared" ref="S49:S54" si="11">SUM(C49:L49)</f>
        <v>34</v>
      </c>
      <c r="T49" s="482"/>
      <c r="U49" s="482"/>
      <c r="V49" s="482"/>
      <c r="W49" s="482"/>
      <c r="X49" s="482"/>
      <c r="Y49" s="482"/>
      <c r="Z49" s="482"/>
    </row>
    <row r="50" spans="2:26" s="10" customFormat="1" ht="15" customHeight="1" x14ac:dyDescent="0.2">
      <c r="B50" s="943" t="str">
        <f>CONCATENATE("F/Y  ",$P$2-1,"  ",$Q$2,"  ",$R$2-1)</f>
        <v>F/Y  2014  ~  2015</v>
      </c>
      <c r="C50" s="1010">
        <f>SUM('Statistics 2014-15'!G$177:H$177)</f>
        <v>31</v>
      </c>
      <c r="D50" s="1011">
        <f>SUM('Statistics 2014-15'!E$177:F$177)</f>
        <v>3</v>
      </c>
      <c r="E50" s="1011">
        <f>SUM('Statistics 2014-15'!C$177:D$177)</f>
        <v>14</v>
      </c>
      <c r="F50" s="1011">
        <f>SUM('Statistics 2014-15'!I$177:J$177)</f>
        <v>12</v>
      </c>
      <c r="G50" s="1011">
        <f>SUM('Statistics 2014-15'!K$177:L$177)</f>
        <v>1</v>
      </c>
      <c r="H50" s="1011">
        <f>SUM('Statistics 2014-15'!M$177:N$177)</f>
        <v>0</v>
      </c>
      <c r="I50" s="954"/>
      <c r="J50" s="954"/>
      <c r="K50" s="954"/>
      <c r="L50" s="1020">
        <f>SUM('Statistics 2014-15'!O$177:P$177)</f>
        <v>7</v>
      </c>
      <c r="M50" s="963"/>
      <c r="N50" s="956"/>
      <c r="O50" s="954"/>
      <c r="P50" s="955"/>
      <c r="Q50" s="956"/>
      <c r="R50" s="956"/>
      <c r="S50" s="629">
        <f t="shared" si="11"/>
        <v>68</v>
      </c>
      <c r="T50" s="482"/>
      <c r="U50" s="482"/>
      <c r="V50" s="482"/>
      <c r="W50" s="482"/>
      <c r="X50" s="482"/>
      <c r="Y50" s="482"/>
      <c r="Z50" s="482"/>
    </row>
    <row r="51" spans="2:26" s="10" customFormat="1" ht="15" customHeight="1" x14ac:dyDescent="0.2">
      <c r="B51" s="943" t="str">
        <f>CONCATENATE("F/Y  ",$P$2-2,"  ",$Q$2,"  ",$R$2-2)</f>
        <v>F/Y  2013  ~  2014</v>
      </c>
      <c r="C51" s="1010">
        <f>SUM('Statistics 2013-14'!G$177:H$177)</f>
        <v>17</v>
      </c>
      <c r="D51" s="1011">
        <f>SUM('Statistics 2013-14'!E$177:F$177)</f>
        <v>4</v>
      </c>
      <c r="E51" s="1011">
        <f>SUM('Statistics 2013-14'!C$177:D$177)</f>
        <v>4</v>
      </c>
      <c r="F51" s="1011">
        <f>SUM('Statistics 2013-14'!I$177:J$177)</f>
        <v>1</v>
      </c>
      <c r="G51" s="1011">
        <f>SUM('Statistics 2013-14'!K$177:L$177)</f>
        <v>0</v>
      </c>
      <c r="H51" s="1011">
        <f>SUM('Statistics 2013-14'!M$177:N$177)</f>
        <v>0</v>
      </c>
      <c r="I51" s="954"/>
      <c r="J51" s="954"/>
      <c r="K51" s="954"/>
      <c r="L51" s="1020">
        <f>SUM('Statistics 2013-14'!O$177:P$177)</f>
        <v>1</v>
      </c>
      <c r="M51" s="963"/>
      <c r="N51" s="956"/>
      <c r="O51" s="954"/>
      <c r="P51" s="955"/>
      <c r="Q51" s="956"/>
      <c r="R51" s="956"/>
      <c r="S51" s="629">
        <f t="shared" si="11"/>
        <v>27</v>
      </c>
      <c r="T51" s="482"/>
      <c r="U51" s="482"/>
      <c r="V51" s="482"/>
      <c r="W51" s="482"/>
      <c r="X51" s="482"/>
      <c r="Y51" s="482"/>
      <c r="Z51" s="482"/>
    </row>
    <row r="52" spans="2:26" s="10" customFormat="1" ht="15" customHeight="1" x14ac:dyDescent="0.2">
      <c r="B52" s="943" t="str">
        <f>CONCATENATE("F/Y  ",$P$2-3,"  ",$Q$2,"  ",$R$2-3)</f>
        <v>F/Y  2012  ~  2013</v>
      </c>
      <c r="C52" s="1010">
        <f>SUM('Statistics 2012-13'!G$177:H$177)</f>
        <v>10</v>
      </c>
      <c r="D52" s="1011">
        <f>SUM('Statistics 2012-13'!E$177:F$177)</f>
        <v>2</v>
      </c>
      <c r="E52" s="1011">
        <f>SUM('Statistics 2012-13'!C$177:D$177)</f>
        <v>5</v>
      </c>
      <c r="F52" s="1011">
        <f>SUM('Statistics 2012-13'!I$177:J$177)</f>
        <v>4</v>
      </c>
      <c r="G52" s="1011">
        <f>SUM('Statistics 2012-13'!K$177:L$177)</f>
        <v>1</v>
      </c>
      <c r="H52" s="1011">
        <f>SUM('Statistics 2012-13'!M$177:N$177)</f>
        <v>0</v>
      </c>
      <c r="I52" s="954"/>
      <c r="J52" s="954"/>
      <c r="K52" s="954"/>
      <c r="L52" s="1020">
        <f>SUM('Statistics 2012-13'!O$177:P$177)</f>
        <v>0</v>
      </c>
      <c r="M52" s="963"/>
      <c r="N52" s="956"/>
      <c r="O52" s="954"/>
      <c r="P52" s="955"/>
      <c r="Q52" s="956"/>
      <c r="R52" s="956"/>
      <c r="S52" s="629">
        <f t="shared" si="11"/>
        <v>22</v>
      </c>
      <c r="T52" s="482"/>
      <c r="U52" s="482"/>
      <c r="V52" s="482"/>
      <c r="W52" s="482"/>
      <c r="X52" s="482"/>
      <c r="Y52" s="482"/>
      <c r="Z52" s="482"/>
    </row>
    <row r="53" spans="2:26" s="10" customFormat="1" ht="15" customHeight="1" thickBot="1" x14ac:dyDescent="0.25">
      <c r="B53" s="944" t="str">
        <f>CONCATENATE("F/Y  ",$P$2-4,"  ",$Q$2,"  ",$R$2-4)</f>
        <v>F/Y  2011  ~  2012</v>
      </c>
      <c r="C53" s="1018">
        <f>SUM('Statistics 2011-12'!G$177:H$177)</f>
        <v>12</v>
      </c>
      <c r="D53" s="1017">
        <f>SUM('Statistics 2011-12'!E$177:F$177)</f>
        <v>2</v>
      </c>
      <c r="E53" s="1017">
        <f>SUM('Statistics 2011-12'!C$177:D$177)</f>
        <v>9</v>
      </c>
      <c r="F53" s="1017">
        <f>SUM('Statistics 2011-12'!I$177:J$177)</f>
        <v>1</v>
      </c>
      <c r="G53" s="1017">
        <f>SUM('Statistics 2011-12'!K$177:L$177)</f>
        <v>1</v>
      </c>
      <c r="H53" s="1017">
        <f>SUM('Statistics 2011-12'!M$177:N$177)</f>
        <v>0</v>
      </c>
      <c r="I53" s="973"/>
      <c r="J53" s="973"/>
      <c r="K53" s="973"/>
      <c r="L53" s="1021">
        <f>SUM('Statistics 2011-12'!O$177:P$177)</f>
        <v>2</v>
      </c>
      <c r="M53" s="964"/>
      <c r="N53" s="959"/>
      <c r="O53" s="957"/>
      <c r="P53" s="958"/>
      <c r="Q53" s="959"/>
      <c r="R53" s="959"/>
      <c r="S53" s="630">
        <f t="shared" si="11"/>
        <v>27</v>
      </c>
      <c r="T53" s="482"/>
      <c r="U53" s="482"/>
      <c r="V53" s="482"/>
      <c r="W53" s="482"/>
      <c r="X53" s="482"/>
      <c r="Y53" s="482"/>
      <c r="Z53" s="482"/>
    </row>
    <row r="54" spans="2:26" s="10" customFormat="1" ht="15" customHeight="1" thickBot="1" x14ac:dyDescent="0.25">
      <c r="B54" s="854" t="s">
        <v>112</v>
      </c>
      <c r="C54" s="935">
        <f t="shared" ref="C54:H54" si="12">SUM(C49:C53)</f>
        <v>85</v>
      </c>
      <c r="D54" s="936">
        <f t="shared" si="12"/>
        <v>14</v>
      </c>
      <c r="E54" s="936">
        <f t="shared" si="12"/>
        <v>43</v>
      </c>
      <c r="F54" s="936">
        <f t="shared" si="12"/>
        <v>20</v>
      </c>
      <c r="G54" s="936">
        <f t="shared" si="12"/>
        <v>3</v>
      </c>
      <c r="H54" s="936">
        <f t="shared" si="12"/>
        <v>0</v>
      </c>
      <c r="I54" s="960"/>
      <c r="J54" s="961"/>
      <c r="K54" s="960"/>
      <c r="L54" s="941">
        <f>SUM(L49:L53)</f>
        <v>13</v>
      </c>
      <c r="M54" s="965"/>
      <c r="N54" s="961"/>
      <c r="O54" s="960"/>
      <c r="P54" s="960"/>
      <c r="Q54" s="961"/>
      <c r="R54" s="961"/>
      <c r="S54" s="631">
        <f t="shared" si="11"/>
        <v>178</v>
      </c>
      <c r="T54" s="482"/>
      <c r="U54" s="482"/>
      <c r="V54" s="482"/>
      <c r="W54" s="482"/>
      <c r="X54" s="482"/>
      <c r="Y54" s="482"/>
      <c r="Z54" s="482"/>
    </row>
    <row r="55" spans="2:26" s="10" customFormat="1" ht="15" customHeight="1" x14ac:dyDescent="0.2">
      <c r="B55" s="949"/>
      <c r="C55" s="926"/>
      <c r="D55" s="926"/>
      <c r="E55" s="926"/>
      <c r="F55" s="926"/>
      <c r="G55" s="926"/>
      <c r="H55" s="926"/>
      <c r="I55" s="926"/>
      <c r="J55" s="926"/>
      <c r="K55" s="926"/>
      <c r="L55" s="926"/>
      <c r="M55" s="926"/>
      <c r="N55" s="926"/>
      <c r="O55" s="926"/>
      <c r="P55" s="926"/>
      <c r="Q55" s="926"/>
      <c r="R55" s="482"/>
      <c r="S55" s="482"/>
      <c r="T55" s="482"/>
      <c r="U55" s="482"/>
      <c r="V55" s="482"/>
      <c r="W55" s="482"/>
      <c r="X55" s="482"/>
      <c r="Y55" s="482"/>
      <c r="Z55" s="482"/>
    </row>
    <row r="56" spans="2:26" s="10" customFormat="1" ht="15" customHeight="1" x14ac:dyDescent="0.2">
      <c r="B56" s="949"/>
      <c r="C56" s="926"/>
      <c r="D56" s="926"/>
      <c r="E56" s="926"/>
      <c r="F56" s="926"/>
      <c r="G56" s="926"/>
      <c r="H56" s="926"/>
      <c r="I56" s="926"/>
      <c r="J56" s="926"/>
      <c r="K56" s="926"/>
      <c r="L56" s="926"/>
      <c r="M56" s="926"/>
      <c r="N56" s="926"/>
      <c r="O56" s="926"/>
      <c r="P56" s="926"/>
      <c r="Q56" s="926"/>
      <c r="R56" s="482"/>
      <c r="S56" s="482"/>
      <c r="T56" s="482"/>
      <c r="U56" s="482"/>
      <c r="V56" s="482"/>
      <c r="W56" s="482"/>
      <c r="X56" s="482"/>
      <c r="Y56" s="482"/>
      <c r="Z56" s="482"/>
    </row>
    <row r="57" spans="2:26" s="10" customFormat="1" ht="15" customHeight="1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1"/>
      <c r="Q57" s="1"/>
      <c r="R57" s="1"/>
      <c r="S57" s="482"/>
      <c r="T57" s="482"/>
      <c r="U57" s="482"/>
      <c r="V57" s="482"/>
      <c r="W57" s="482"/>
      <c r="X57" s="482"/>
      <c r="Y57" s="482"/>
      <c r="Z57" s="482"/>
    </row>
    <row r="58" spans="2:26" s="10" customFormat="1" ht="15" customHeight="1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1"/>
      <c r="Q58" s="1"/>
      <c r="R58" s="1"/>
      <c r="S58" s="482"/>
      <c r="T58" s="482"/>
      <c r="U58" s="482"/>
      <c r="V58" s="482"/>
      <c r="W58" s="482"/>
      <c r="X58" s="482"/>
      <c r="Y58" s="482"/>
      <c r="Z58" s="482"/>
    </row>
    <row r="59" spans="2:26" s="10" customFormat="1" ht="15" customHeight="1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1"/>
      <c r="Q59" s="1"/>
      <c r="R59" s="1"/>
      <c r="S59" s="482"/>
      <c r="T59" s="482"/>
      <c r="U59" s="482"/>
      <c r="V59" s="482"/>
      <c r="W59" s="482"/>
      <c r="X59" s="482"/>
      <c r="Y59" s="482"/>
      <c r="Z59" s="482"/>
    </row>
    <row r="60" spans="2:26" s="10" customFormat="1" ht="15" customHeight="1" x14ac:dyDescent="0.2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1"/>
      <c r="Q60" s="1"/>
      <c r="R60" s="1"/>
      <c r="S60" s="482"/>
      <c r="T60" s="482"/>
      <c r="U60" s="482"/>
      <c r="V60" s="482"/>
      <c r="W60" s="482"/>
      <c r="X60" s="482"/>
      <c r="Y60" s="482"/>
      <c r="Z60" s="482"/>
    </row>
    <row r="61" spans="2:26" s="10" customFormat="1" ht="15" customHeight="1" x14ac:dyDescent="0.2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1"/>
      <c r="Q61" s="1"/>
      <c r="R61" s="1"/>
      <c r="S61" s="482"/>
      <c r="T61" s="482"/>
      <c r="U61" s="482"/>
      <c r="V61" s="482"/>
      <c r="W61" s="482"/>
      <c r="X61" s="482"/>
      <c r="Y61" s="482"/>
      <c r="Z61" s="482"/>
    </row>
    <row r="62" spans="2:26" s="10" customFormat="1" ht="15" customHeight="1" x14ac:dyDescent="0.2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1"/>
      <c r="Q62" s="1"/>
      <c r="R62" s="1"/>
      <c r="S62" s="482"/>
      <c r="T62" s="482"/>
      <c r="U62" s="482"/>
      <c r="V62" s="482"/>
      <c r="W62" s="482"/>
      <c r="X62" s="482"/>
      <c r="Y62" s="482"/>
      <c r="Z62" s="482"/>
    </row>
    <row r="63" spans="2:26" s="10" customFormat="1" ht="15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"/>
      <c r="Q63" s="1"/>
      <c r="R63" s="1"/>
      <c r="S63" s="482"/>
      <c r="T63" s="482"/>
      <c r="U63" s="482"/>
      <c r="V63" s="482"/>
      <c r="W63" s="482"/>
      <c r="X63" s="482"/>
      <c r="Y63" s="482"/>
      <c r="Z63" s="482"/>
    </row>
    <row r="64" spans="2:26" s="10" customFormat="1" ht="15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"/>
      <c r="Q64" s="1"/>
      <c r="R64" s="1"/>
      <c r="S64" s="482"/>
      <c r="T64" s="482"/>
      <c r="U64" s="482"/>
      <c r="V64" s="482"/>
      <c r="W64" s="482"/>
      <c r="X64" s="482"/>
      <c r="Y64" s="482"/>
      <c r="Z64" s="482"/>
    </row>
    <row r="65" spans="2:26" s="10" customFormat="1" ht="15" customHeight="1" x14ac:dyDescent="0.2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"/>
      <c r="Q65" s="1"/>
      <c r="R65" s="1"/>
      <c r="S65" s="482"/>
      <c r="T65" s="482"/>
      <c r="U65" s="482"/>
      <c r="V65" s="482"/>
      <c r="W65" s="482"/>
      <c r="X65" s="482"/>
      <c r="Y65" s="482"/>
      <c r="Z65" s="482"/>
    </row>
    <row r="66" spans="2:26" s="10" customFormat="1" ht="15" customHeight="1" x14ac:dyDescent="0.2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"/>
      <c r="Q66" s="1"/>
      <c r="R66" s="1"/>
      <c r="S66" s="482"/>
      <c r="T66" s="482"/>
      <c r="U66" s="482"/>
      <c r="V66" s="482"/>
      <c r="W66" s="482"/>
      <c r="X66" s="482"/>
      <c r="Y66" s="482"/>
      <c r="Z66" s="482"/>
    </row>
    <row r="67" spans="2:26" s="10" customFormat="1" ht="1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482"/>
      <c r="T67" s="482"/>
      <c r="U67" s="482"/>
      <c r="V67" s="482"/>
      <c r="W67" s="482"/>
      <c r="X67" s="482"/>
      <c r="Y67" s="482"/>
      <c r="Z67" s="482"/>
    </row>
    <row r="68" spans="2:26" s="10" customFormat="1" ht="1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482"/>
      <c r="T68" s="482"/>
      <c r="U68" s="482"/>
      <c r="V68" s="482"/>
      <c r="W68" s="482"/>
      <c r="X68" s="482"/>
      <c r="Y68" s="482"/>
      <c r="Z68" s="482"/>
    </row>
    <row r="69" spans="2:26" s="10" customFormat="1" ht="1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482"/>
      <c r="T69" s="482"/>
      <c r="U69" s="482"/>
      <c r="V69" s="482"/>
      <c r="W69" s="482"/>
      <c r="X69" s="482"/>
      <c r="Y69" s="482"/>
      <c r="Z69" s="482"/>
    </row>
    <row r="70" spans="2:26" ht="15" customHeight="1" x14ac:dyDescent="0.2"/>
    <row r="71" spans="2:26" ht="15" customHeight="1" x14ac:dyDescent="0.2"/>
    <row r="72" spans="2:26" ht="15" customHeight="1" x14ac:dyDescent="0.2"/>
    <row r="73" spans="2:26" ht="15" customHeight="1" x14ac:dyDescent="0.2"/>
    <row r="74" spans="2:26" ht="15" customHeight="1" x14ac:dyDescent="0.2"/>
    <row r="75" spans="2:26" ht="15" customHeight="1" x14ac:dyDescent="0.2"/>
    <row r="76" spans="2:26" ht="15" customHeight="1" x14ac:dyDescent="0.2"/>
    <row r="77" spans="2:26" ht="15" customHeight="1" x14ac:dyDescent="0.2"/>
    <row r="78" spans="2:26" ht="15" customHeight="1" x14ac:dyDescent="0.2"/>
    <row r="79" spans="2:26" ht="15" customHeight="1" x14ac:dyDescent="0.2"/>
  </sheetData>
  <mergeCells count="13">
    <mergeCell ref="P15:S15"/>
    <mergeCell ref="B2:L2"/>
    <mergeCell ref="M2:N2"/>
    <mergeCell ref="B6:B7"/>
    <mergeCell ref="K15:M15"/>
    <mergeCell ref="K6:M6"/>
    <mergeCell ref="B15:B16"/>
    <mergeCell ref="D6:F6"/>
    <mergeCell ref="D15:F15"/>
    <mergeCell ref="G6:I6"/>
    <mergeCell ref="G15:I15"/>
    <mergeCell ref="O6:Q6"/>
    <mergeCell ref="S6:U6"/>
  </mergeCells>
  <pageMargins left="0.82677165354330717" right="0" top="0.35433070866141736" bottom="0.35433070866141736" header="0.11811023622047245" footer="0.11811023622047245"/>
  <pageSetup paperSize="8" scale="67" fitToHeight="0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90"/>
  <sheetViews>
    <sheetView topLeftCell="A136" zoomScale="60" zoomScaleNormal="60" zoomScalePageLayoutView="60" workbookViewId="0">
      <pane xSplit="2" topLeftCell="C1" activePane="topRight" state="frozen"/>
      <selection pane="topRight" activeCell="H177" sqref="H177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5" ht="15" customHeight="1" thickBot="1" x14ac:dyDescent="0.25"/>
    <row r="2" spans="2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42460</v>
      </c>
      <c r="O2" s="1178"/>
      <c r="P2" s="101" t="s">
        <v>20</v>
      </c>
      <c r="Q2" s="102" t="s">
        <v>21</v>
      </c>
      <c r="R2" s="490">
        <f>WEEKNUM(N2,2)</f>
        <v>14</v>
      </c>
      <c r="S2" s="211" t="s">
        <v>81</v>
      </c>
      <c r="U2" s="500">
        <f>YEAR(N2)-1</f>
        <v>2015</v>
      </c>
      <c r="V2" s="488" t="s">
        <v>83</v>
      </c>
      <c r="W2" s="489">
        <f>U2+1</f>
        <v>2016</v>
      </c>
    </row>
    <row r="3" spans="2:25" ht="15" customHeight="1" x14ac:dyDescent="0.2"/>
    <row r="4" spans="2:25" ht="15" customHeight="1" x14ac:dyDescent="0.2"/>
    <row r="5" spans="2:25" ht="15" customHeight="1" thickBot="1" x14ac:dyDescent="0.25"/>
    <row r="6" spans="2:25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</row>
    <row r="7" spans="2:25" ht="30" customHeight="1" thickBot="1" x14ac:dyDescent="0.25">
      <c r="B7" s="603" t="str">
        <f>T7</f>
        <v>2015  ~  2016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2015  ~  2016</v>
      </c>
      <c r="U7" s="1164"/>
      <c r="V7" s="1165"/>
      <c r="W7" s="188" t="s">
        <v>6</v>
      </c>
      <c r="X7" s="185" t="s">
        <v>4</v>
      </c>
      <c r="Y7" s="67" t="s">
        <v>28</v>
      </c>
    </row>
    <row r="8" spans="2:25" ht="15" customHeight="1" x14ac:dyDescent="0.2">
      <c r="B8" s="63" t="s">
        <v>30</v>
      </c>
      <c r="C8" s="172">
        <f>W45</f>
        <v>2</v>
      </c>
      <c r="D8" s="173">
        <f t="shared" ref="D8:E20" si="0">X45</f>
        <v>1</v>
      </c>
      <c r="E8" s="68">
        <f t="shared" si="0"/>
        <v>3</v>
      </c>
      <c r="F8" s="180">
        <f>W105</f>
        <v>1</v>
      </c>
      <c r="G8" s="173">
        <f t="shared" ref="G8:H20" si="1">X105</f>
        <v>0</v>
      </c>
      <c r="H8" s="68">
        <f t="shared" si="1"/>
        <v>1</v>
      </c>
      <c r="I8" s="172">
        <f>W135</f>
        <v>2</v>
      </c>
      <c r="J8" s="206">
        <f t="shared" ref="J8:K20" si="2">X135</f>
        <v>0</v>
      </c>
      <c r="K8" s="68">
        <f t="shared" si="2"/>
        <v>2</v>
      </c>
      <c r="L8" s="222">
        <f>W165</f>
        <v>1</v>
      </c>
      <c r="M8" s="223">
        <f t="shared" ref="M8:N20" si="3">X165</f>
        <v>1</v>
      </c>
      <c r="N8" s="68">
        <f t="shared" si="3"/>
        <v>2</v>
      </c>
      <c r="O8" s="172">
        <f t="shared" ref="O8:Q20" si="4">C8+F8+I8+L8</f>
        <v>6</v>
      </c>
      <c r="P8" s="173">
        <f t="shared" si="4"/>
        <v>2</v>
      </c>
      <c r="Q8" s="68">
        <f t="shared" si="4"/>
        <v>8</v>
      </c>
      <c r="R8" s="599"/>
      <c r="T8" s="1156" t="s">
        <v>73</v>
      </c>
      <c r="U8" s="1157"/>
      <c r="V8" s="1158"/>
      <c r="W8" s="189">
        <f>C20</f>
        <v>16</v>
      </c>
      <c r="X8" s="190">
        <f>D20</f>
        <v>9</v>
      </c>
      <c r="Y8" s="104">
        <f>E20</f>
        <v>25</v>
      </c>
    </row>
    <row r="9" spans="2:25" ht="15" customHeight="1" x14ac:dyDescent="0.2">
      <c r="B9" s="63" t="s">
        <v>31</v>
      </c>
      <c r="C9" s="174">
        <f t="shared" ref="C9:C20" si="5">W46</f>
        <v>0</v>
      </c>
      <c r="D9" s="175">
        <f t="shared" si="0"/>
        <v>0</v>
      </c>
      <c r="E9" s="69">
        <f t="shared" si="0"/>
        <v>0</v>
      </c>
      <c r="F9" s="181">
        <f t="shared" ref="F9:F20" si="6">W106</f>
        <v>1</v>
      </c>
      <c r="G9" s="175">
        <f t="shared" si="1"/>
        <v>0</v>
      </c>
      <c r="H9" s="69">
        <f t="shared" si="1"/>
        <v>1</v>
      </c>
      <c r="I9" s="174">
        <f t="shared" ref="I9:I20" si="7">W136</f>
        <v>1</v>
      </c>
      <c r="J9" s="207">
        <f t="shared" si="2"/>
        <v>2</v>
      </c>
      <c r="K9" s="69">
        <f t="shared" si="2"/>
        <v>3</v>
      </c>
      <c r="L9" s="221">
        <f t="shared" ref="L9:L20" si="8">W166</f>
        <v>3</v>
      </c>
      <c r="M9" s="224">
        <f t="shared" si="3"/>
        <v>4</v>
      </c>
      <c r="N9" s="69">
        <f t="shared" si="3"/>
        <v>7</v>
      </c>
      <c r="O9" s="174">
        <f t="shared" si="4"/>
        <v>5</v>
      </c>
      <c r="P9" s="175">
        <f t="shared" si="4"/>
        <v>6</v>
      </c>
      <c r="Q9" s="69">
        <f t="shared" si="4"/>
        <v>11</v>
      </c>
      <c r="R9" s="599"/>
      <c r="T9" s="1133" t="s">
        <v>75</v>
      </c>
      <c r="U9" s="1134"/>
      <c r="V9" s="1135"/>
      <c r="W9" s="191">
        <f>F20</f>
        <v>7</v>
      </c>
      <c r="X9" s="192">
        <f>G20</f>
        <v>2</v>
      </c>
      <c r="Y9" s="105">
        <f>H20</f>
        <v>9</v>
      </c>
    </row>
    <row r="10" spans="2:25" ht="15" customHeight="1" x14ac:dyDescent="0.2">
      <c r="B10" s="63" t="s">
        <v>58</v>
      </c>
      <c r="C10" s="174">
        <f t="shared" si="5"/>
        <v>2</v>
      </c>
      <c r="D10" s="175">
        <f t="shared" si="0"/>
        <v>0</v>
      </c>
      <c r="E10" s="69">
        <f t="shared" si="0"/>
        <v>2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2</v>
      </c>
      <c r="J10" s="207">
        <f t="shared" si="2"/>
        <v>0</v>
      </c>
      <c r="K10" s="69">
        <f t="shared" si="2"/>
        <v>2</v>
      </c>
      <c r="L10" s="221">
        <f t="shared" si="8"/>
        <v>4</v>
      </c>
      <c r="M10" s="224">
        <f t="shared" si="3"/>
        <v>0</v>
      </c>
      <c r="N10" s="69">
        <f t="shared" si="3"/>
        <v>4</v>
      </c>
      <c r="O10" s="174">
        <f t="shared" si="4"/>
        <v>8</v>
      </c>
      <c r="P10" s="175">
        <f t="shared" si="4"/>
        <v>0</v>
      </c>
      <c r="Q10" s="69">
        <f t="shared" si="4"/>
        <v>8</v>
      </c>
      <c r="R10" s="599"/>
      <c r="T10" s="1120" t="s">
        <v>41</v>
      </c>
      <c r="U10" s="1121"/>
      <c r="V10" s="1122"/>
      <c r="W10" s="191">
        <f>I20</f>
        <v>12</v>
      </c>
      <c r="X10" s="192">
        <f>J20</f>
        <v>13</v>
      </c>
      <c r="Y10" s="105">
        <f>K20</f>
        <v>25</v>
      </c>
    </row>
    <row r="11" spans="2:25" ht="15" customHeight="1" thickBot="1" x14ac:dyDescent="0.25">
      <c r="B11" s="64" t="s">
        <v>32</v>
      </c>
      <c r="C11" s="176">
        <f t="shared" si="5"/>
        <v>2</v>
      </c>
      <c r="D11" s="177">
        <f t="shared" si="0"/>
        <v>2</v>
      </c>
      <c r="E11" s="70">
        <f t="shared" si="0"/>
        <v>4</v>
      </c>
      <c r="F11" s="182">
        <f t="shared" si="6"/>
        <v>2</v>
      </c>
      <c r="G11" s="177">
        <f t="shared" si="1"/>
        <v>0</v>
      </c>
      <c r="H11" s="70">
        <f t="shared" si="1"/>
        <v>2</v>
      </c>
      <c r="I11" s="176">
        <f t="shared" si="7"/>
        <v>1</v>
      </c>
      <c r="J11" s="208">
        <f t="shared" si="2"/>
        <v>1</v>
      </c>
      <c r="K11" s="70">
        <f t="shared" si="2"/>
        <v>2</v>
      </c>
      <c r="L11" s="220">
        <f t="shared" si="8"/>
        <v>6</v>
      </c>
      <c r="M11" s="225">
        <f t="shared" si="3"/>
        <v>0</v>
      </c>
      <c r="N11" s="70">
        <f t="shared" si="3"/>
        <v>6</v>
      </c>
      <c r="O11" s="176">
        <f t="shared" si="4"/>
        <v>11</v>
      </c>
      <c r="P11" s="177">
        <f t="shared" si="4"/>
        <v>3</v>
      </c>
      <c r="Q11" s="70">
        <f t="shared" si="4"/>
        <v>14</v>
      </c>
      <c r="R11" s="600">
        <v>1</v>
      </c>
      <c r="T11" s="1123" t="s">
        <v>68</v>
      </c>
      <c r="U11" s="1124"/>
      <c r="V11" s="1125"/>
      <c r="W11" s="193">
        <f>L20</f>
        <v>20</v>
      </c>
      <c r="X11" s="194">
        <f>M20</f>
        <v>14</v>
      </c>
      <c r="Y11" s="106">
        <f>N20</f>
        <v>34</v>
      </c>
    </row>
    <row r="12" spans="2:25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1</v>
      </c>
      <c r="G12" s="175">
        <f t="shared" si="1"/>
        <v>1</v>
      </c>
      <c r="H12" s="69">
        <f t="shared" si="1"/>
        <v>2</v>
      </c>
      <c r="I12" s="174">
        <f t="shared" si="7"/>
        <v>0</v>
      </c>
      <c r="J12" s="207">
        <f t="shared" si="2"/>
        <v>1</v>
      </c>
      <c r="K12" s="69">
        <f t="shared" si="2"/>
        <v>1</v>
      </c>
      <c r="L12" s="221">
        <f t="shared" si="8"/>
        <v>2</v>
      </c>
      <c r="M12" s="224">
        <f t="shared" si="3"/>
        <v>0</v>
      </c>
      <c r="N12" s="69">
        <f t="shared" si="3"/>
        <v>2</v>
      </c>
      <c r="O12" s="174">
        <f t="shared" si="4"/>
        <v>3</v>
      </c>
      <c r="P12" s="175">
        <f t="shared" si="4"/>
        <v>2</v>
      </c>
      <c r="Q12" s="69">
        <f t="shared" si="4"/>
        <v>5</v>
      </c>
      <c r="R12" s="599"/>
      <c r="T12" s="1150" t="s">
        <v>78</v>
      </c>
      <c r="U12" s="1151"/>
      <c r="V12" s="1152"/>
      <c r="W12" s="107">
        <f>SUM(W8:W11)</f>
        <v>55</v>
      </c>
      <c r="X12" s="103">
        <f>SUM(X8:X11)</f>
        <v>38</v>
      </c>
      <c r="Y12" s="123">
        <f>SUM(Y8:Y11)</f>
        <v>93</v>
      </c>
    </row>
    <row r="13" spans="2:25" ht="15" customHeight="1" thickBot="1" x14ac:dyDescent="0.25">
      <c r="B13" s="65" t="s">
        <v>34</v>
      </c>
      <c r="C13" s="178">
        <f t="shared" si="5"/>
        <v>2</v>
      </c>
      <c r="D13" s="179">
        <f t="shared" si="0"/>
        <v>2</v>
      </c>
      <c r="E13" s="71">
        <f t="shared" si="0"/>
        <v>4</v>
      </c>
      <c r="F13" s="183">
        <f t="shared" si="6"/>
        <v>0</v>
      </c>
      <c r="G13" s="179">
        <f t="shared" si="1"/>
        <v>0</v>
      </c>
      <c r="H13" s="71">
        <f t="shared" si="1"/>
        <v>0</v>
      </c>
      <c r="I13" s="178">
        <f t="shared" si="7"/>
        <v>1</v>
      </c>
      <c r="J13" s="209">
        <f t="shared" si="2"/>
        <v>1</v>
      </c>
      <c r="K13" s="71">
        <f t="shared" si="2"/>
        <v>2</v>
      </c>
      <c r="L13" s="226">
        <f t="shared" si="8"/>
        <v>1</v>
      </c>
      <c r="M13" s="227">
        <f t="shared" si="3"/>
        <v>0</v>
      </c>
      <c r="N13" s="71">
        <f t="shared" si="3"/>
        <v>1</v>
      </c>
      <c r="O13" s="178">
        <f t="shared" si="4"/>
        <v>4</v>
      </c>
      <c r="P13" s="179">
        <f t="shared" si="4"/>
        <v>3</v>
      </c>
      <c r="Q13" s="71">
        <f t="shared" si="4"/>
        <v>7</v>
      </c>
      <c r="R13" s="601">
        <v>1</v>
      </c>
      <c r="U13" s="1"/>
      <c r="V13" s="1"/>
    </row>
    <row r="14" spans="2:25" ht="15" customHeight="1" x14ac:dyDescent="0.2">
      <c r="B14" s="63" t="s">
        <v>35</v>
      </c>
      <c r="C14" s="174">
        <f t="shared" si="5"/>
        <v>3</v>
      </c>
      <c r="D14" s="175">
        <f t="shared" si="0"/>
        <v>0</v>
      </c>
      <c r="E14" s="69">
        <f t="shared" si="0"/>
        <v>3</v>
      </c>
      <c r="F14" s="181">
        <f t="shared" si="6"/>
        <v>2</v>
      </c>
      <c r="G14" s="175">
        <f t="shared" si="1"/>
        <v>0</v>
      </c>
      <c r="H14" s="69">
        <f t="shared" si="1"/>
        <v>2</v>
      </c>
      <c r="I14" s="174">
        <f t="shared" si="7"/>
        <v>2</v>
      </c>
      <c r="J14" s="207">
        <f t="shared" si="2"/>
        <v>1</v>
      </c>
      <c r="K14" s="69">
        <f t="shared" si="2"/>
        <v>3</v>
      </c>
      <c r="L14" s="221">
        <f t="shared" si="8"/>
        <v>0</v>
      </c>
      <c r="M14" s="224">
        <f t="shared" si="3"/>
        <v>3</v>
      </c>
      <c r="N14" s="69">
        <f t="shared" si="3"/>
        <v>3</v>
      </c>
      <c r="O14" s="174">
        <f t="shared" si="4"/>
        <v>7</v>
      </c>
      <c r="P14" s="175">
        <f t="shared" si="4"/>
        <v>4</v>
      </c>
      <c r="Q14" s="69">
        <f t="shared" si="4"/>
        <v>11</v>
      </c>
      <c r="R14" s="600">
        <v>2</v>
      </c>
      <c r="T14" s="1166" t="s">
        <v>79</v>
      </c>
      <c r="U14" s="1167"/>
      <c r="V14" s="1167"/>
      <c r="W14" s="1167"/>
      <c r="X14" s="1167"/>
      <c r="Y14" s="1168"/>
    </row>
    <row r="15" spans="2:25" ht="15" customHeight="1" thickBot="1" x14ac:dyDescent="0.25">
      <c r="B15" s="63" t="s">
        <v>36</v>
      </c>
      <c r="C15" s="174">
        <f t="shared" si="5"/>
        <v>2</v>
      </c>
      <c r="D15" s="175">
        <f t="shared" si="0"/>
        <v>1</v>
      </c>
      <c r="E15" s="69">
        <f t="shared" si="0"/>
        <v>3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0</v>
      </c>
      <c r="J15" s="207">
        <f t="shared" si="2"/>
        <v>1</v>
      </c>
      <c r="K15" s="69">
        <f t="shared" si="2"/>
        <v>1</v>
      </c>
      <c r="L15" s="221">
        <f t="shared" si="8"/>
        <v>2</v>
      </c>
      <c r="M15" s="224">
        <f t="shared" si="3"/>
        <v>2</v>
      </c>
      <c r="N15" s="69">
        <f t="shared" si="3"/>
        <v>4</v>
      </c>
      <c r="O15" s="174">
        <f t="shared" si="4"/>
        <v>4</v>
      </c>
      <c r="P15" s="175">
        <f t="shared" si="4"/>
        <v>4</v>
      </c>
      <c r="Q15" s="69">
        <f t="shared" si="4"/>
        <v>8</v>
      </c>
      <c r="R15" s="599"/>
      <c r="T15" s="1169"/>
      <c r="U15" s="1170"/>
      <c r="V15" s="1170"/>
      <c r="W15" s="1170"/>
      <c r="X15" s="1170"/>
      <c r="Y15" s="1171"/>
    </row>
    <row r="16" spans="2:25" ht="15" customHeight="1" x14ac:dyDescent="0.2">
      <c r="B16" s="63" t="s">
        <v>37</v>
      </c>
      <c r="C16" s="174">
        <f t="shared" si="5"/>
        <v>0</v>
      </c>
      <c r="D16" s="175">
        <f t="shared" si="0"/>
        <v>1</v>
      </c>
      <c r="E16" s="69">
        <f t="shared" si="0"/>
        <v>1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1</v>
      </c>
      <c r="K16" s="69">
        <f t="shared" si="2"/>
        <v>1</v>
      </c>
      <c r="L16" s="221">
        <f t="shared" si="8"/>
        <v>0</v>
      </c>
      <c r="M16" s="224">
        <f t="shared" si="3"/>
        <v>2</v>
      </c>
      <c r="N16" s="69">
        <f t="shared" si="3"/>
        <v>2</v>
      </c>
      <c r="O16" s="178">
        <f t="shared" si="4"/>
        <v>0</v>
      </c>
      <c r="P16" s="179">
        <f t="shared" si="4"/>
        <v>4</v>
      </c>
      <c r="Q16" s="71">
        <f t="shared" si="4"/>
        <v>4</v>
      </c>
      <c r="R16" s="601"/>
      <c r="T16" s="1172" t="str">
        <f>CONCATENATE($U$2-1,"  ",$V$2,"  ",$W$2-1)</f>
        <v>2014  ~  2015</v>
      </c>
      <c r="U16" s="1173"/>
      <c r="V16" s="1173"/>
      <c r="W16" s="498">
        <v>91</v>
      </c>
      <c r="X16" s="499">
        <v>22</v>
      </c>
      <c r="Y16" s="214">
        <f>SUM(W16:X16)</f>
        <v>113</v>
      </c>
    </row>
    <row r="17" spans="2:25" ht="15" customHeight="1" x14ac:dyDescent="0.2">
      <c r="B17" s="64" t="s">
        <v>38</v>
      </c>
      <c r="C17" s="176">
        <f t="shared" si="5"/>
        <v>3</v>
      </c>
      <c r="D17" s="177">
        <f t="shared" si="0"/>
        <v>0</v>
      </c>
      <c r="E17" s="70">
        <f t="shared" si="0"/>
        <v>3</v>
      </c>
      <c r="F17" s="182">
        <f t="shared" si="6"/>
        <v>0</v>
      </c>
      <c r="G17" s="177">
        <f t="shared" si="1"/>
        <v>0</v>
      </c>
      <c r="H17" s="70">
        <f t="shared" si="1"/>
        <v>0</v>
      </c>
      <c r="I17" s="176">
        <f t="shared" si="7"/>
        <v>2</v>
      </c>
      <c r="J17" s="208">
        <f t="shared" si="2"/>
        <v>2</v>
      </c>
      <c r="K17" s="70">
        <f t="shared" si="2"/>
        <v>4</v>
      </c>
      <c r="L17" s="220">
        <f t="shared" si="8"/>
        <v>0</v>
      </c>
      <c r="M17" s="225">
        <f t="shared" si="3"/>
        <v>2</v>
      </c>
      <c r="N17" s="70">
        <f t="shared" si="3"/>
        <v>2</v>
      </c>
      <c r="O17" s="174">
        <f t="shared" si="4"/>
        <v>5</v>
      </c>
      <c r="P17" s="175">
        <f t="shared" si="4"/>
        <v>4</v>
      </c>
      <c r="Q17" s="69">
        <f t="shared" si="4"/>
        <v>9</v>
      </c>
      <c r="R17" s="599">
        <v>1</v>
      </c>
      <c r="T17" s="1174" t="str">
        <f>CONCATENATE($U$2-2,"  ",$V$2,"  ",$W$2-2)</f>
        <v>2013  ~  2014</v>
      </c>
      <c r="U17" s="1175"/>
      <c r="V17" s="1175"/>
      <c r="W17" s="494">
        <v>46</v>
      </c>
      <c r="X17" s="495">
        <v>42</v>
      </c>
      <c r="Y17" s="212">
        <f>SUM(W17:X17)</f>
        <v>88</v>
      </c>
    </row>
    <row r="18" spans="2:25" ht="15" customHeight="1" x14ac:dyDescent="0.2">
      <c r="B18" s="63" t="s">
        <v>39</v>
      </c>
      <c r="C18" s="174">
        <f t="shared" si="5"/>
        <v>0</v>
      </c>
      <c r="D18" s="175">
        <f t="shared" si="0"/>
        <v>1</v>
      </c>
      <c r="E18" s="69">
        <f t="shared" si="0"/>
        <v>1</v>
      </c>
      <c r="F18" s="181">
        <f t="shared" si="6"/>
        <v>0</v>
      </c>
      <c r="G18" s="175">
        <f t="shared" si="1"/>
        <v>1</v>
      </c>
      <c r="H18" s="69">
        <f t="shared" si="1"/>
        <v>1</v>
      </c>
      <c r="I18" s="174">
        <f t="shared" si="7"/>
        <v>1</v>
      </c>
      <c r="J18" s="207">
        <f t="shared" si="2"/>
        <v>2</v>
      </c>
      <c r="K18" s="69">
        <f t="shared" si="2"/>
        <v>3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1</v>
      </c>
      <c r="P18" s="175">
        <f t="shared" si="4"/>
        <v>4</v>
      </c>
      <c r="Q18" s="69">
        <f t="shared" si="4"/>
        <v>5</v>
      </c>
      <c r="R18" s="599"/>
      <c r="T18" s="1174" t="str">
        <f>CONCATENATE($U$2-3,"  ",$V$2,"  ",$W$2-3)</f>
        <v>2012  ~  2013</v>
      </c>
      <c r="U18" s="1175"/>
      <c r="V18" s="1175"/>
      <c r="W18" s="494">
        <v>28</v>
      </c>
      <c r="X18" s="495">
        <v>41</v>
      </c>
      <c r="Y18" s="212">
        <f>SUM(W18:X18)</f>
        <v>69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1</v>
      </c>
      <c r="E19" s="69">
        <f t="shared" si="0"/>
        <v>1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1</v>
      </c>
      <c r="K19" s="69">
        <f t="shared" si="2"/>
        <v>1</v>
      </c>
      <c r="L19" s="221">
        <f t="shared" si="8"/>
        <v>1</v>
      </c>
      <c r="M19" s="224">
        <f t="shared" si="3"/>
        <v>0</v>
      </c>
      <c r="N19" s="69">
        <f t="shared" si="3"/>
        <v>1</v>
      </c>
      <c r="O19" s="174">
        <f t="shared" si="4"/>
        <v>1</v>
      </c>
      <c r="P19" s="175">
        <f t="shared" si="4"/>
        <v>2</v>
      </c>
      <c r="Q19" s="69">
        <f t="shared" si="4"/>
        <v>3</v>
      </c>
      <c r="R19" s="599"/>
      <c r="T19" s="1159" t="str">
        <f>CONCATENATE($U$2-4,"  ",$V$2,"  ",$W$2-4)</f>
        <v>2011  ~  2012</v>
      </c>
      <c r="U19" s="1160"/>
      <c r="V19" s="1160"/>
      <c r="W19" s="496">
        <v>37</v>
      </c>
      <c r="X19" s="497">
        <v>59</v>
      </c>
      <c r="Y19" s="213">
        <f>SUM(W19:X19)</f>
        <v>96</v>
      </c>
    </row>
    <row r="20" spans="2:25" ht="15" customHeight="1" thickBot="1" x14ac:dyDescent="0.25">
      <c r="B20" s="905" t="s">
        <v>29</v>
      </c>
      <c r="C20" s="867">
        <f t="shared" si="5"/>
        <v>16</v>
      </c>
      <c r="D20" s="61">
        <f t="shared" si="0"/>
        <v>9</v>
      </c>
      <c r="E20" s="57">
        <f t="shared" si="0"/>
        <v>25</v>
      </c>
      <c r="F20" s="79">
        <f t="shared" si="6"/>
        <v>7</v>
      </c>
      <c r="G20" s="61">
        <f t="shared" si="1"/>
        <v>2</v>
      </c>
      <c r="H20" s="57">
        <f t="shared" si="1"/>
        <v>9</v>
      </c>
      <c r="I20" s="79">
        <f t="shared" si="7"/>
        <v>12</v>
      </c>
      <c r="J20" s="61">
        <f t="shared" si="2"/>
        <v>13</v>
      </c>
      <c r="K20" s="57">
        <f t="shared" si="2"/>
        <v>25</v>
      </c>
      <c r="L20" s="79">
        <f t="shared" si="8"/>
        <v>20</v>
      </c>
      <c r="M20" s="61">
        <f t="shared" si="3"/>
        <v>14</v>
      </c>
      <c r="N20" s="57">
        <f t="shared" si="3"/>
        <v>34</v>
      </c>
      <c r="O20" s="55">
        <f t="shared" si="4"/>
        <v>55</v>
      </c>
      <c r="P20" s="61">
        <f t="shared" si="4"/>
        <v>38</v>
      </c>
      <c r="Q20" s="122">
        <f t="shared" si="4"/>
        <v>93</v>
      </c>
      <c r="R20" s="647">
        <f>SUM(R8:R19)</f>
        <v>5</v>
      </c>
      <c r="T20" s="1136" t="s">
        <v>84</v>
      </c>
      <c r="U20" s="1137"/>
      <c r="V20" s="1210"/>
      <c r="W20" s="491">
        <f>SUM(W16:W19)+W12</f>
        <v>257</v>
      </c>
      <c r="X20" s="492">
        <f>SUM(X16:X19)+X12</f>
        <v>202</v>
      </c>
      <c r="Y20" s="493">
        <f>SUM(Y16:Y19)+Y12</f>
        <v>459</v>
      </c>
    </row>
    <row r="21" spans="2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501">
        <f>C8</f>
        <v>2</v>
      </c>
      <c r="D22" s="517">
        <f t="shared" ref="D22:Q22" si="9">D8</f>
        <v>1</v>
      </c>
      <c r="E22" s="529">
        <f t="shared" si="9"/>
        <v>3</v>
      </c>
      <c r="F22" s="507">
        <f t="shared" si="9"/>
        <v>1</v>
      </c>
      <c r="G22" s="517">
        <f t="shared" si="9"/>
        <v>0</v>
      </c>
      <c r="H22" s="529">
        <f t="shared" si="9"/>
        <v>1</v>
      </c>
      <c r="I22" s="507">
        <f t="shared" si="9"/>
        <v>2</v>
      </c>
      <c r="J22" s="517">
        <f t="shared" si="9"/>
        <v>0</v>
      </c>
      <c r="K22" s="529">
        <f t="shared" si="9"/>
        <v>2</v>
      </c>
      <c r="L22" s="507">
        <f t="shared" si="9"/>
        <v>1</v>
      </c>
      <c r="M22" s="517">
        <f t="shared" si="9"/>
        <v>1</v>
      </c>
      <c r="N22" s="529">
        <f t="shared" si="9"/>
        <v>2</v>
      </c>
      <c r="O22" s="507">
        <f t="shared" si="9"/>
        <v>6</v>
      </c>
      <c r="P22" s="517">
        <f t="shared" si="9"/>
        <v>2</v>
      </c>
      <c r="Q22" s="529">
        <f t="shared" si="9"/>
        <v>8</v>
      </c>
      <c r="R22" s="894">
        <f t="shared" ref="R22" si="10">R8</f>
        <v>0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502">
        <f t="shared" ref="C23:C33" si="11">C9+C22</f>
        <v>2</v>
      </c>
      <c r="D23" s="518">
        <f t="shared" ref="D23:Q23" si="12">D9+D22</f>
        <v>1</v>
      </c>
      <c r="E23" s="530">
        <f t="shared" si="12"/>
        <v>3</v>
      </c>
      <c r="F23" s="508">
        <f t="shared" si="12"/>
        <v>2</v>
      </c>
      <c r="G23" s="518">
        <f t="shared" si="12"/>
        <v>0</v>
      </c>
      <c r="H23" s="530">
        <f t="shared" si="12"/>
        <v>2</v>
      </c>
      <c r="I23" s="508">
        <f t="shared" si="12"/>
        <v>3</v>
      </c>
      <c r="J23" s="518">
        <f t="shared" si="12"/>
        <v>2</v>
      </c>
      <c r="K23" s="530">
        <f t="shared" si="12"/>
        <v>5</v>
      </c>
      <c r="L23" s="508">
        <f t="shared" si="12"/>
        <v>4</v>
      </c>
      <c r="M23" s="518">
        <f t="shared" si="12"/>
        <v>5</v>
      </c>
      <c r="N23" s="530">
        <f t="shared" si="12"/>
        <v>9</v>
      </c>
      <c r="O23" s="508">
        <f t="shared" si="12"/>
        <v>11</v>
      </c>
      <c r="P23" s="518">
        <f t="shared" si="12"/>
        <v>8</v>
      </c>
      <c r="Q23" s="530">
        <f t="shared" si="12"/>
        <v>19</v>
      </c>
      <c r="R23" s="895">
        <f t="shared" ref="R23" si="13">R9+R22</f>
        <v>0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503">
        <f t="shared" si="11"/>
        <v>4</v>
      </c>
      <c r="D24" s="519">
        <f t="shared" ref="D24:D33" si="14">D10+D23</f>
        <v>1</v>
      </c>
      <c r="E24" s="873">
        <f t="shared" ref="E24:E33" si="15">E10+E23</f>
        <v>5</v>
      </c>
      <c r="F24" s="509">
        <f t="shared" ref="F24:F33" si="16">F10+F23</f>
        <v>2</v>
      </c>
      <c r="G24" s="519">
        <f t="shared" ref="G24:G33" si="17">G10+G23</f>
        <v>0</v>
      </c>
      <c r="H24" s="873">
        <f t="shared" ref="H24:H33" si="18">H10+H23</f>
        <v>2</v>
      </c>
      <c r="I24" s="509">
        <f t="shared" ref="I24:I33" si="19">I10+I23</f>
        <v>5</v>
      </c>
      <c r="J24" s="519">
        <f t="shared" ref="J24:J33" si="20">J10+J23</f>
        <v>2</v>
      </c>
      <c r="K24" s="873">
        <f t="shared" ref="K24:K33" si="21">K10+K23</f>
        <v>7</v>
      </c>
      <c r="L24" s="509">
        <f t="shared" ref="L24:L33" si="22">L10+L23</f>
        <v>8</v>
      </c>
      <c r="M24" s="519">
        <f t="shared" ref="M24:M33" si="23">M10+M23</f>
        <v>5</v>
      </c>
      <c r="N24" s="873">
        <f t="shared" ref="N24:N33" si="24">N10+N23</f>
        <v>13</v>
      </c>
      <c r="O24" s="509">
        <f t="shared" ref="O24:O33" si="25">O10+O23</f>
        <v>19</v>
      </c>
      <c r="P24" s="519">
        <f t="shared" ref="P24:P33" si="26">P10+P23</f>
        <v>8</v>
      </c>
      <c r="Q24" s="873">
        <f t="shared" ref="Q24:Q33" si="27">Q10+Q23</f>
        <v>27</v>
      </c>
      <c r="R24" s="896">
        <f t="shared" ref="R24" si="28">R10+R23</f>
        <v>0</v>
      </c>
      <c r="S24" s="482"/>
      <c r="T24" s="1138" t="s">
        <v>103</v>
      </c>
      <c r="U24" s="1139"/>
      <c r="V24" s="1139"/>
      <c r="W24" s="1139"/>
      <c r="X24" s="1139"/>
      <c r="Y24" s="1140"/>
    </row>
    <row r="25" spans="2:25" ht="15" customHeight="1" thickBot="1" x14ac:dyDescent="0.25">
      <c r="B25" s="444" t="s">
        <v>32</v>
      </c>
      <c r="C25" s="502">
        <f t="shared" si="11"/>
        <v>6</v>
      </c>
      <c r="D25" s="518">
        <f t="shared" si="14"/>
        <v>3</v>
      </c>
      <c r="E25" s="530">
        <f t="shared" si="15"/>
        <v>9</v>
      </c>
      <c r="F25" s="508">
        <f t="shared" si="16"/>
        <v>4</v>
      </c>
      <c r="G25" s="518">
        <f t="shared" si="17"/>
        <v>0</v>
      </c>
      <c r="H25" s="530">
        <f t="shared" si="18"/>
        <v>4</v>
      </c>
      <c r="I25" s="508">
        <f t="shared" si="19"/>
        <v>6</v>
      </c>
      <c r="J25" s="518">
        <f t="shared" si="20"/>
        <v>3</v>
      </c>
      <c r="K25" s="530">
        <f t="shared" si="21"/>
        <v>9</v>
      </c>
      <c r="L25" s="508">
        <f t="shared" si="22"/>
        <v>14</v>
      </c>
      <c r="M25" s="518">
        <f t="shared" si="23"/>
        <v>5</v>
      </c>
      <c r="N25" s="530">
        <f t="shared" si="24"/>
        <v>19</v>
      </c>
      <c r="O25" s="508">
        <f t="shared" si="25"/>
        <v>30</v>
      </c>
      <c r="P25" s="518">
        <f t="shared" si="26"/>
        <v>11</v>
      </c>
      <c r="Q25" s="530">
        <f t="shared" si="27"/>
        <v>41</v>
      </c>
      <c r="R25" s="895">
        <f t="shared" ref="R25" si="29">R11+R24</f>
        <v>1</v>
      </c>
      <c r="S25" s="482"/>
      <c r="T25" s="1141">
        <f>N2</f>
        <v>42460</v>
      </c>
      <c r="U25" s="1142"/>
      <c r="V25" s="1143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502">
        <f t="shared" si="11"/>
        <v>6</v>
      </c>
      <c r="D26" s="518">
        <f t="shared" si="14"/>
        <v>3</v>
      </c>
      <c r="E26" s="530">
        <f t="shared" si="15"/>
        <v>9</v>
      </c>
      <c r="F26" s="508">
        <f t="shared" si="16"/>
        <v>5</v>
      </c>
      <c r="G26" s="518">
        <f t="shared" si="17"/>
        <v>1</v>
      </c>
      <c r="H26" s="530">
        <f t="shared" si="18"/>
        <v>6</v>
      </c>
      <c r="I26" s="508">
        <f t="shared" si="19"/>
        <v>6</v>
      </c>
      <c r="J26" s="518">
        <f t="shared" si="20"/>
        <v>4</v>
      </c>
      <c r="K26" s="530">
        <f t="shared" si="21"/>
        <v>10</v>
      </c>
      <c r="L26" s="508">
        <f t="shared" si="22"/>
        <v>16</v>
      </c>
      <c r="M26" s="518">
        <f t="shared" si="23"/>
        <v>5</v>
      </c>
      <c r="N26" s="530">
        <f t="shared" si="24"/>
        <v>21</v>
      </c>
      <c r="O26" s="508">
        <f t="shared" si="25"/>
        <v>33</v>
      </c>
      <c r="P26" s="518">
        <f t="shared" si="26"/>
        <v>13</v>
      </c>
      <c r="Q26" s="530">
        <f t="shared" si="27"/>
        <v>46</v>
      </c>
      <c r="R26" s="895">
        <f t="shared" ref="R26" si="30">R12+R25</f>
        <v>1</v>
      </c>
      <c r="S26" s="482"/>
      <c r="T26" s="1144" t="s">
        <v>73</v>
      </c>
      <c r="U26" s="1145"/>
      <c r="V26" s="1146"/>
      <c r="W26" s="189">
        <f>C33-C30</f>
        <v>3</v>
      </c>
      <c r="X26" s="190">
        <f>D33-D30</f>
        <v>2</v>
      </c>
      <c r="Y26" s="104">
        <f>E33-E30</f>
        <v>5</v>
      </c>
    </row>
    <row r="27" spans="2:25" ht="15" customHeight="1" x14ac:dyDescent="0.2">
      <c r="B27" s="445" t="s">
        <v>111</v>
      </c>
      <c r="C27" s="502">
        <f t="shared" si="11"/>
        <v>8</v>
      </c>
      <c r="D27" s="518">
        <f t="shared" si="14"/>
        <v>5</v>
      </c>
      <c r="E27" s="874">
        <f t="shared" si="15"/>
        <v>13</v>
      </c>
      <c r="F27" s="508">
        <f t="shared" si="16"/>
        <v>5</v>
      </c>
      <c r="G27" s="518">
        <f t="shared" si="17"/>
        <v>1</v>
      </c>
      <c r="H27" s="874">
        <f t="shared" si="18"/>
        <v>6</v>
      </c>
      <c r="I27" s="508">
        <f t="shared" si="19"/>
        <v>7</v>
      </c>
      <c r="J27" s="518">
        <f t="shared" si="20"/>
        <v>5</v>
      </c>
      <c r="K27" s="874">
        <f t="shared" si="21"/>
        <v>12</v>
      </c>
      <c r="L27" s="508">
        <f t="shared" si="22"/>
        <v>17</v>
      </c>
      <c r="M27" s="518">
        <f t="shared" si="23"/>
        <v>5</v>
      </c>
      <c r="N27" s="874">
        <f t="shared" si="24"/>
        <v>22</v>
      </c>
      <c r="O27" s="508">
        <f t="shared" si="25"/>
        <v>37</v>
      </c>
      <c r="P27" s="518">
        <f t="shared" si="26"/>
        <v>16</v>
      </c>
      <c r="Q27" s="874">
        <f t="shared" si="27"/>
        <v>53</v>
      </c>
      <c r="R27" s="897">
        <f t="shared" ref="R27" si="31">R13+R26</f>
        <v>2</v>
      </c>
      <c r="S27" s="482"/>
      <c r="T27" s="1147" t="s">
        <v>75</v>
      </c>
      <c r="U27" s="1148"/>
      <c r="V27" s="1149"/>
      <c r="W27" s="191">
        <f>F33-F30</f>
        <v>0</v>
      </c>
      <c r="X27" s="192">
        <f>G33-G30</f>
        <v>1</v>
      </c>
      <c r="Y27" s="105">
        <f>H33-H30</f>
        <v>1</v>
      </c>
    </row>
    <row r="28" spans="2:25" ht="15" customHeight="1" x14ac:dyDescent="0.2">
      <c r="B28" s="443" t="s">
        <v>35</v>
      </c>
      <c r="C28" s="504">
        <f t="shared" si="11"/>
        <v>11</v>
      </c>
      <c r="D28" s="520">
        <f t="shared" si="14"/>
        <v>5</v>
      </c>
      <c r="E28" s="532">
        <f t="shared" si="15"/>
        <v>16</v>
      </c>
      <c r="F28" s="510">
        <f t="shared" si="16"/>
        <v>7</v>
      </c>
      <c r="G28" s="520">
        <f t="shared" si="17"/>
        <v>1</v>
      </c>
      <c r="H28" s="532">
        <f t="shared" si="18"/>
        <v>8</v>
      </c>
      <c r="I28" s="510">
        <f t="shared" si="19"/>
        <v>9</v>
      </c>
      <c r="J28" s="520">
        <f t="shared" si="20"/>
        <v>6</v>
      </c>
      <c r="K28" s="532">
        <f t="shared" si="21"/>
        <v>15</v>
      </c>
      <c r="L28" s="510">
        <f t="shared" si="22"/>
        <v>17</v>
      </c>
      <c r="M28" s="520">
        <f t="shared" si="23"/>
        <v>8</v>
      </c>
      <c r="N28" s="532">
        <f t="shared" si="24"/>
        <v>25</v>
      </c>
      <c r="O28" s="510">
        <f t="shared" si="25"/>
        <v>44</v>
      </c>
      <c r="P28" s="520">
        <f t="shared" si="26"/>
        <v>20</v>
      </c>
      <c r="Q28" s="532">
        <f t="shared" si="27"/>
        <v>64</v>
      </c>
      <c r="R28" s="898">
        <f t="shared" ref="R28" si="32">R14+R27</f>
        <v>4</v>
      </c>
      <c r="S28" s="482"/>
      <c r="T28" s="1120" t="s">
        <v>41</v>
      </c>
      <c r="U28" s="1121"/>
      <c r="V28" s="1122"/>
      <c r="W28" s="191">
        <f>I33-I30</f>
        <v>3</v>
      </c>
      <c r="X28" s="192">
        <f>J33-J30</f>
        <v>5</v>
      </c>
      <c r="Y28" s="105">
        <f>K33-K30</f>
        <v>8</v>
      </c>
    </row>
    <row r="29" spans="2:25" ht="15" customHeight="1" thickBot="1" x14ac:dyDescent="0.25">
      <c r="B29" s="443" t="s">
        <v>36</v>
      </c>
      <c r="C29" s="502">
        <f t="shared" si="11"/>
        <v>13</v>
      </c>
      <c r="D29" s="518">
        <f t="shared" si="14"/>
        <v>6</v>
      </c>
      <c r="E29" s="530">
        <f t="shared" si="15"/>
        <v>19</v>
      </c>
      <c r="F29" s="508">
        <f t="shared" si="16"/>
        <v>7</v>
      </c>
      <c r="G29" s="518">
        <f t="shared" si="17"/>
        <v>1</v>
      </c>
      <c r="H29" s="530">
        <f t="shared" si="18"/>
        <v>8</v>
      </c>
      <c r="I29" s="508">
        <f t="shared" si="19"/>
        <v>9</v>
      </c>
      <c r="J29" s="518">
        <f t="shared" si="20"/>
        <v>7</v>
      </c>
      <c r="K29" s="530">
        <f t="shared" si="21"/>
        <v>16</v>
      </c>
      <c r="L29" s="508">
        <f t="shared" si="22"/>
        <v>19</v>
      </c>
      <c r="M29" s="518">
        <f t="shared" si="23"/>
        <v>10</v>
      </c>
      <c r="N29" s="530">
        <f t="shared" si="24"/>
        <v>29</v>
      </c>
      <c r="O29" s="508">
        <f t="shared" si="25"/>
        <v>48</v>
      </c>
      <c r="P29" s="518">
        <f t="shared" si="26"/>
        <v>24</v>
      </c>
      <c r="Q29" s="530">
        <f t="shared" si="27"/>
        <v>72</v>
      </c>
      <c r="R29" s="895">
        <f t="shared" ref="R29" si="33">R15+R28</f>
        <v>4</v>
      </c>
      <c r="S29" s="482"/>
      <c r="T29" s="1123" t="s">
        <v>68</v>
      </c>
      <c r="U29" s="1124"/>
      <c r="V29" s="1125"/>
      <c r="W29" s="193">
        <f>L33-L30</f>
        <v>1</v>
      </c>
      <c r="X29" s="194">
        <f>M33-M30</f>
        <v>2</v>
      </c>
      <c r="Y29" s="106">
        <f>N33-N30</f>
        <v>3</v>
      </c>
    </row>
    <row r="30" spans="2:25" ht="15" customHeight="1" thickBot="1" x14ac:dyDescent="0.25">
      <c r="B30" s="443" t="s">
        <v>93</v>
      </c>
      <c r="C30" s="503">
        <f t="shared" si="11"/>
        <v>13</v>
      </c>
      <c r="D30" s="519">
        <f t="shared" si="14"/>
        <v>7</v>
      </c>
      <c r="E30" s="873">
        <f t="shared" si="15"/>
        <v>20</v>
      </c>
      <c r="F30" s="509">
        <f t="shared" si="16"/>
        <v>7</v>
      </c>
      <c r="G30" s="519">
        <f t="shared" si="17"/>
        <v>1</v>
      </c>
      <c r="H30" s="873">
        <f t="shared" si="18"/>
        <v>8</v>
      </c>
      <c r="I30" s="509">
        <f t="shared" si="19"/>
        <v>9</v>
      </c>
      <c r="J30" s="519">
        <f t="shared" si="20"/>
        <v>8</v>
      </c>
      <c r="K30" s="873">
        <f t="shared" si="21"/>
        <v>17</v>
      </c>
      <c r="L30" s="509">
        <f t="shared" si="22"/>
        <v>19</v>
      </c>
      <c r="M30" s="519">
        <f t="shared" si="23"/>
        <v>12</v>
      </c>
      <c r="N30" s="873">
        <f t="shared" si="24"/>
        <v>31</v>
      </c>
      <c r="O30" s="509">
        <f t="shared" si="25"/>
        <v>48</v>
      </c>
      <c r="P30" s="519">
        <f t="shared" si="26"/>
        <v>28</v>
      </c>
      <c r="Q30" s="873">
        <f t="shared" si="27"/>
        <v>76</v>
      </c>
      <c r="R30" s="896">
        <f t="shared" ref="R30" si="34">R16+R29</f>
        <v>4</v>
      </c>
      <c r="S30" s="482"/>
      <c r="T30" s="1150" t="s">
        <v>78</v>
      </c>
      <c r="U30" s="1151"/>
      <c r="V30" s="1152"/>
      <c r="W30" s="107">
        <f>SUM(W26:W29)</f>
        <v>7</v>
      </c>
      <c r="X30" s="103">
        <f>SUM(X26:X29)</f>
        <v>10</v>
      </c>
      <c r="Y30" s="123">
        <f>SUM(Y26:Y29)</f>
        <v>17</v>
      </c>
    </row>
    <row r="31" spans="2:25" ht="15" customHeight="1" x14ac:dyDescent="0.2">
      <c r="B31" s="444" t="s">
        <v>38</v>
      </c>
      <c r="C31" s="502">
        <f t="shared" si="11"/>
        <v>16</v>
      </c>
      <c r="D31" s="518">
        <f t="shared" si="14"/>
        <v>7</v>
      </c>
      <c r="E31" s="530">
        <f t="shared" si="15"/>
        <v>23</v>
      </c>
      <c r="F31" s="508">
        <f t="shared" si="16"/>
        <v>7</v>
      </c>
      <c r="G31" s="518">
        <f t="shared" si="17"/>
        <v>1</v>
      </c>
      <c r="H31" s="530">
        <f t="shared" si="18"/>
        <v>8</v>
      </c>
      <c r="I31" s="508">
        <f t="shared" si="19"/>
        <v>11</v>
      </c>
      <c r="J31" s="518">
        <f t="shared" si="20"/>
        <v>10</v>
      </c>
      <c r="K31" s="530">
        <f t="shared" si="21"/>
        <v>21</v>
      </c>
      <c r="L31" s="508">
        <f t="shared" si="22"/>
        <v>19</v>
      </c>
      <c r="M31" s="518">
        <f t="shared" si="23"/>
        <v>14</v>
      </c>
      <c r="N31" s="530">
        <f t="shared" si="24"/>
        <v>33</v>
      </c>
      <c r="O31" s="508">
        <f t="shared" si="25"/>
        <v>53</v>
      </c>
      <c r="P31" s="518">
        <f t="shared" si="26"/>
        <v>32</v>
      </c>
      <c r="Q31" s="530">
        <f t="shared" si="27"/>
        <v>85</v>
      </c>
      <c r="R31" s="895">
        <f t="shared" ref="R31" si="35">R17+R30</f>
        <v>5</v>
      </c>
      <c r="S31" s="482"/>
    </row>
    <row r="32" spans="2:25" ht="15" customHeight="1" x14ac:dyDescent="0.2">
      <c r="B32" s="443" t="s">
        <v>39</v>
      </c>
      <c r="C32" s="502">
        <f t="shared" si="11"/>
        <v>16</v>
      </c>
      <c r="D32" s="518">
        <f t="shared" si="14"/>
        <v>8</v>
      </c>
      <c r="E32" s="530">
        <f t="shared" si="15"/>
        <v>24</v>
      </c>
      <c r="F32" s="508">
        <f t="shared" si="16"/>
        <v>7</v>
      </c>
      <c r="G32" s="518">
        <f t="shared" si="17"/>
        <v>2</v>
      </c>
      <c r="H32" s="530">
        <f t="shared" si="18"/>
        <v>9</v>
      </c>
      <c r="I32" s="508">
        <f t="shared" si="19"/>
        <v>12</v>
      </c>
      <c r="J32" s="518">
        <f t="shared" si="20"/>
        <v>12</v>
      </c>
      <c r="K32" s="530">
        <f t="shared" si="21"/>
        <v>24</v>
      </c>
      <c r="L32" s="508">
        <f t="shared" si="22"/>
        <v>19</v>
      </c>
      <c r="M32" s="518">
        <f t="shared" si="23"/>
        <v>14</v>
      </c>
      <c r="N32" s="530">
        <f t="shared" si="24"/>
        <v>33</v>
      </c>
      <c r="O32" s="508">
        <f t="shared" si="25"/>
        <v>54</v>
      </c>
      <c r="P32" s="518">
        <f t="shared" si="26"/>
        <v>36</v>
      </c>
      <c r="Q32" s="530">
        <f t="shared" si="27"/>
        <v>90</v>
      </c>
      <c r="R32" s="895">
        <f t="shared" ref="R32" si="36">R18+R31</f>
        <v>5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505">
        <f t="shared" si="11"/>
        <v>16</v>
      </c>
      <c r="D33" s="521">
        <f t="shared" si="14"/>
        <v>9</v>
      </c>
      <c r="E33" s="875">
        <f t="shared" si="15"/>
        <v>25</v>
      </c>
      <c r="F33" s="511">
        <f t="shared" si="16"/>
        <v>7</v>
      </c>
      <c r="G33" s="521">
        <f t="shared" si="17"/>
        <v>2</v>
      </c>
      <c r="H33" s="875">
        <f t="shared" si="18"/>
        <v>9</v>
      </c>
      <c r="I33" s="511">
        <f t="shared" si="19"/>
        <v>12</v>
      </c>
      <c r="J33" s="521">
        <f t="shared" si="20"/>
        <v>13</v>
      </c>
      <c r="K33" s="875">
        <f t="shared" si="21"/>
        <v>25</v>
      </c>
      <c r="L33" s="511">
        <f t="shared" si="22"/>
        <v>20</v>
      </c>
      <c r="M33" s="521">
        <f t="shared" si="23"/>
        <v>14</v>
      </c>
      <c r="N33" s="875">
        <f t="shared" si="24"/>
        <v>34</v>
      </c>
      <c r="O33" s="511">
        <f t="shared" si="25"/>
        <v>55</v>
      </c>
      <c r="P33" s="521">
        <f t="shared" si="26"/>
        <v>38</v>
      </c>
      <c r="Q33" s="875">
        <f t="shared" si="27"/>
        <v>93</v>
      </c>
      <c r="R33" s="899">
        <f t="shared" ref="R33" si="37">R19+R32</f>
        <v>5</v>
      </c>
      <c r="S33" s="482"/>
    </row>
    <row r="34" spans="2:26" s="10" customFormat="1" ht="15" customHeight="1" thickBot="1" x14ac:dyDescent="0.25">
      <c r="B34" s="310"/>
      <c r="C34" s="868"/>
      <c r="D34" s="889"/>
      <c r="E34" s="482"/>
      <c r="F34" s="868"/>
      <c r="G34" s="889"/>
      <c r="H34" s="482"/>
      <c r="I34" s="868"/>
      <c r="J34" s="889"/>
      <c r="K34" s="876"/>
      <c r="L34" s="868"/>
      <c r="M34" s="889"/>
      <c r="N34" s="876"/>
      <c r="O34" s="868"/>
      <c r="P34" s="889"/>
      <c r="Q34" s="482"/>
      <c r="R34" s="876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869">
        <f>SUM(C8:C10)</f>
        <v>4</v>
      </c>
      <c r="D35" s="890">
        <f t="shared" ref="D35:R35" si="38">SUM(D8:D10)</f>
        <v>1</v>
      </c>
      <c r="E35" s="616">
        <f t="shared" si="38"/>
        <v>5</v>
      </c>
      <c r="F35" s="869">
        <f t="shared" si="38"/>
        <v>2</v>
      </c>
      <c r="G35" s="890">
        <f t="shared" si="38"/>
        <v>0</v>
      </c>
      <c r="H35" s="620">
        <f t="shared" si="38"/>
        <v>2</v>
      </c>
      <c r="I35" s="869">
        <f t="shared" si="38"/>
        <v>5</v>
      </c>
      <c r="J35" s="890">
        <f t="shared" si="38"/>
        <v>2</v>
      </c>
      <c r="K35" s="885">
        <f t="shared" si="38"/>
        <v>7</v>
      </c>
      <c r="L35" s="869">
        <f t="shared" si="38"/>
        <v>8</v>
      </c>
      <c r="M35" s="890">
        <f t="shared" si="38"/>
        <v>5</v>
      </c>
      <c r="N35" s="877">
        <f t="shared" si="38"/>
        <v>13</v>
      </c>
      <c r="O35" s="869">
        <f t="shared" si="38"/>
        <v>19</v>
      </c>
      <c r="P35" s="890">
        <f t="shared" si="38"/>
        <v>8</v>
      </c>
      <c r="Q35" s="881">
        <f t="shared" si="38"/>
        <v>27</v>
      </c>
      <c r="R35" s="900">
        <f t="shared" si="38"/>
        <v>0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870">
        <f>SUM(C11:C13)</f>
        <v>4</v>
      </c>
      <c r="D36" s="891">
        <f t="shared" ref="D36:R36" si="39">SUM(D11:D13)</f>
        <v>4</v>
      </c>
      <c r="E36" s="617">
        <f t="shared" si="39"/>
        <v>8</v>
      </c>
      <c r="F36" s="870">
        <f t="shared" si="39"/>
        <v>3</v>
      </c>
      <c r="G36" s="891">
        <f t="shared" si="39"/>
        <v>1</v>
      </c>
      <c r="H36" s="621">
        <f t="shared" si="39"/>
        <v>4</v>
      </c>
      <c r="I36" s="870">
        <f t="shared" si="39"/>
        <v>2</v>
      </c>
      <c r="J36" s="891">
        <f t="shared" si="39"/>
        <v>3</v>
      </c>
      <c r="K36" s="886">
        <f t="shared" si="39"/>
        <v>5</v>
      </c>
      <c r="L36" s="870">
        <f t="shared" si="39"/>
        <v>9</v>
      </c>
      <c r="M36" s="891">
        <f t="shared" si="39"/>
        <v>0</v>
      </c>
      <c r="N36" s="878">
        <f t="shared" si="39"/>
        <v>9</v>
      </c>
      <c r="O36" s="870">
        <f t="shared" si="39"/>
        <v>18</v>
      </c>
      <c r="P36" s="891">
        <f t="shared" si="39"/>
        <v>8</v>
      </c>
      <c r="Q36" s="882">
        <f t="shared" si="39"/>
        <v>26</v>
      </c>
      <c r="R36" s="901">
        <f t="shared" si="39"/>
        <v>2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870">
        <f>SUM(C14:C16)</f>
        <v>5</v>
      </c>
      <c r="D37" s="891">
        <f t="shared" ref="D37:R37" si="40">SUM(D14:D16)</f>
        <v>2</v>
      </c>
      <c r="E37" s="617">
        <f t="shared" si="40"/>
        <v>7</v>
      </c>
      <c r="F37" s="870">
        <f t="shared" si="40"/>
        <v>2</v>
      </c>
      <c r="G37" s="891">
        <f t="shared" si="40"/>
        <v>0</v>
      </c>
      <c r="H37" s="621">
        <f t="shared" si="40"/>
        <v>2</v>
      </c>
      <c r="I37" s="870">
        <f t="shared" si="40"/>
        <v>2</v>
      </c>
      <c r="J37" s="891">
        <f t="shared" si="40"/>
        <v>3</v>
      </c>
      <c r="K37" s="886">
        <f t="shared" si="40"/>
        <v>5</v>
      </c>
      <c r="L37" s="870">
        <f t="shared" si="40"/>
        <v>2</v>
      </c>
      <c r="M37" s="891">
        <f t="shared" si="40"/>
        <v>7</v>
      </c>
      <c r="N37" s="878">
        <f t="shared" si="40"/>
        <v>9</v>
      </c>
      <c r="O37" s="870">
        <f t="shared" si="40"/>
        <v>11</v>
      </c>
      <c r="P37" s="891">
        <f t="shared" si="40"/>
        <v>12</v>
      </c>
      <c r="Q37" s="882">
        <f t="shared" si="40"/>
        <v>23</v>
      </c>
      <c r="R37" s="901">
        <f t="shared" si="40"/>
        <v>2</v>
      </c>
      <c r="S37" s="482"/>
      <c r="T37" s="1156" t="s">
        <v>73</v>
      </c>
      <c r="U37" s="1157"/>
      <c r="V37" s="1158"/>
      <c r="W37" s="189">
        <f>C38</f>
        <v>3</v>
      </c>
      <c r="X37" s="190">
        <f>D38</f>
        <v>2</v>
      </c>
      <c r="Y37" s="104">
        <f>E38</f>
        <v>5</v>
      </c>
    </row>
    <row r="38" spans="2:26" s="10" customFormat="1" ht="15" customHeight="1" thickBot="1" x14ac:dyDescent="0.25">
      <c r="B38" s="610" t="s">
        <v>100</v>
      </c>
      <c r="C38" s="871">
        <f>SUM(C17:C19)</f>
        <v>3</v>
      </c>
      <c r="D38" s="892">
        <f t="shared" ref="D38:R38" si="41">SUM(D17:D19)</f>
        <v>2</v>
      </c>
      <c r="E38" s="618">
        <f t="shared" si="41"/>
        <v>5</v>
      </c>
      <c r="F38" s="871">
        <f t="shared" si="41"/>
        <v>0</v>
      </c>
      <c r="G38" s="892">
        <f t="shared" si="41"/>
        <v>1</v>
      </c>
      <c r="H38" s="622">
        <f t="shared" si="41"/>
        <v>1</v>
      </c>
      <c r="I38" s="871">
        <f t="shared" si="41"/>
        <v>3</v>
      </c>
      <c r="J38" s="892">
        <f t="shared" si="41"/>
        <v>5</v>
      </c>
      <c r="K38" s="887">
        <f t="shared" si="41"/>
        <v>8</v>
      </c>
      <c r="L38" s="871">
        <f t="shared" si="41"/>
        <v>1</v>
      </c>
      <c r="M38" s="892">
        <f t="shared" si="41"/>
        <v>2</v>
      </c>
      <c r="N38" s="879">
        <f t="shared" si="41"/>
        <v>3</v>
      </c>
      <c r="O38" s="871">
        <f t="shared" si="41"/>
        <v>7</v>
      </c>
      <c r="P38" s="892">
        <f t="shared" si="41"/>
        <v>10</v>
      </c>
      <c r="Q38" s="883">
        <f t="shared" si="41"/>
        <v>17</v>
      </c>
      <c r="R38" s="902">
        <f t="shared" si="41"/>
        <v>1</v>
      </c>
      <c r="S38" s="482"/>
      <c r="T38" s="1133" t="s">
        <v>75</v>
      </c>
      <c r="U38" s="1134"/>
      <c r="V38" s="1135"/>
      <c r="W38" s="191">
        <f>F38</f>
        <v>0</v>
      </c>
      <c r="X38" s="192">
        <f>G38</f>
        <v>1</v>
      </c>
      <c r="Y38" s="105">
        <f>H38</f>
        <v>1</v>
      </c>
    </row>
    <row r="39" spans="2:26" s="10" customFormat="1" ht="15" customHeight="1" thickBot="1" x14ac:dyDescent="0.25">
      <c r="B39" s="904" t="s">
        <v>96</v>
      </c>
      <c r="C39" s="872">
        <f>SUM(C35:C38)</f>
        <v>16</v>
      </c>
      <c r="D39" s="893">
        <f t="shared" ref="D39:R39" si="42">SUM(D35:D38)</f>
        <v>9</v>
      </c>
      <c r="E39" s="619">
        <f t="shared" si="42"/>
        <v>25</v>
      </c>
      <c r="F39" s="872">
        <f t="shared" si="42"/>
        <v>7</v>
      </c>
      <c r="G39" s="893">
        <f t="shared" si="42"/>
        <v>2</v>
      </c>
      <c r="H39" s="623">
        <f t="shared" si="42"/>
        <v>9</v>
      </c>
      <c r="I39" s="872">
        <f t="shared" si="42"/>
        <v>12</v>
      </c>
      <c r="J39" s="893">
        <f t="shared" si="42"/>
        <v>13</v>
      </c>
      <c r="K39" s="888">
        <f t="shared" si="42"/>
        <v>25</v>
      </c>
      <c r="L39" s="872">
        <f t="shared" si="42"/>
        <v>20</v>
      </c>
      <c r="M39" s="893">
        <f t="shared" si="42"/>
        <v>14</v>
      </c>
      <c r="N39" s="880">
        <f t="shared" si="42"/>
        <v>34</v>
      </c>
      <c r="O39" s="872">
        <f t="shared" si="42"/>
        <v>55</v>
      </c>
      <c r="P39" s="893">
        <f t="shared" si="42"/>
        <v>38</v>
      </c>
      <c r="Q39" s="884">
        <f t="shared" si="42"/>
        <v>93</v>
      </c>
      <c r="R39" s="903">
        <f t="shared" si="42"/>
        <v>5</v>
      </c>
      <c r="S39" s="482"/>
      <c r="T39" s="1120" t="s">
        <v>41</v>
      </c>
      <c r="U39" s="1121"/>
      <c r="V39" s="1122"/>
      <c r="W39" s="191">
        <f>I38</f>
        <v>3</v>
      </c>
      <c r="X39" s="192">
        <f>J38</f>
        <v>5</v>
      </c>
      <c r="Y39" s="105">
        <f>K38</f>
        <v>8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1</v>
      </c>
      <c r="X40" s="194">
        <f>M38</f>
        <v>2</v>
      </c>
      <c r="Y40" s="106">
        <f>N38</f>
        <v>3</v>
      </c>
    </row>
    <row r="41" spans="2:26" ht="15" customHeight="1" thickBot="1" x14ac:dyDescent="0.25">
      <c r="B41" s="38"/>
      <c r="C41" s="38"/>
      <c r="D41" s="38"/>
      <c r="E41" s="559"/>
      <c r="F41" s="656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56" t="s">
        <v>90</v>
      </c>
      <c r="O41" s="38"/>
      <c r="T41" s="1127" t="s">
        <v>78</v>
      </c>
      <c r="U41" s="1128"/>
      <c r="V41" s="1129"/>
      <c r="W41" s="107">
        <f>SUM(W37:W40)</f>
        <v>7</v>
      </c>
      <c r="X41" s="103">
        <f>SUM(X37:X40)</f>
        <v>10</v>
      </c>
      <c r="Y41" s="123">
        <f>SUM(Y37:Y40)</f>
        <v>17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216" t="str">
        <f>T7</f>
        <v>2015  ~  2016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560">
        <v>1</v>
      </c>
      <c r="D45" s="85"/>
      <c r="E45" s="26"/>
      <c r="F45" s="27"/>
      <c r="G45" s="109"/>
      <c r="H45" s="85"/>
      <c r="I45" s="567">
        <v>1</v>
      </c>
      <c r="J45" s="569">
        <v>1</v>
      </c>
      <c r="K45" s="109"/>
      <c r="L45" s="85"/>
      <c r="M45" s="26"/>
      <c r="N45" s="27"/>
      <c r="O45" s="165"/>
      <c r="P45" s="166"/>
      <c r="Q45" s="121"/>
      <c r="R45" s="201">
        <f t="shared" ref="R45:R52" si="43">Y45-SUM(S45:U45)</f>
        <v>3</v>
      </c>
      <c r="S45" s="228"/>
      <c r="T45" s="229"/>
      <c r="U45" s="230"/>
      <c r="W45" s="172">
        <f>I45+K45+M45+O45+G45+E45+C45</f>
        <v>2</v>
      </c>
      <c r="X45" s="173">
        <f>J45+L45+N45+P45+H45+F45+D45</f>
        <v>1</v>
      </c>
      <c r="Y45" s="68">
        <f>W45+X45</f>
        <v>3</v>
      </c>
    </row>
    <row r="46" spans="2:26" ht="15" customHeight="1" x14ac:dyDescent="0.2">
      <c r="B46" s="63" t="s">
        <v>31</v>
      </c>
      <c r="C46" s="22"/>
      <c r="D46" s="87"/>
      <c r="E46" s="16"/>
      <c r="F46" s="15"/>
      <c r="G46" s="110"/>
      <c r="H46" s="87"/>
      <c r="I46" s="16"/>
      <c r="J46" s="15"/>
      <c r="K46" s="110"/>
      <c r="L46" s="87"/>
      <c r="M46" s="16"/>
      <c r="N46" s="15"/>
      <c r="O46" s="155"/>
      <c r="P46" s="167"/>
      <c r="Q46" s="121"/>
      <c r="R46" s="202">
        <f t="shared" si="43"/>
        <v>0</v>
      </c>
      <c r="S46" s="231"/>
      <c r="T46" s="232"/>
      <c r="U46" s="233"/>
      <c r="W46" s="174">
        <f t="shared" ref="W46:X56" si="44">I46+K46+M46+O46+G46+E46+C46</f>
        <v>0</v>
      </c>
      <c r="X46" s="175">
        <f t="shared" si="44"/>
        <v>0</v>
      </c>
      <c r="Y46" s="69">
        <f t="shared" ref="Y46:Y57" si="45">W46+X46</f>
        <v>0</v>
      </c>
    </row>
    <row r="47" spans="2:26" ht="15" customHeight="1" x14ac:dyDescent="0.2">
      <c r="B47" s="63" t="s">
        <v>58</v>
      </c>
      <c r="C47" s="565">
        <v>1</v>
      </c>
      <c r="D47" s="87"/>
      <c r="E47" s="16"/>
      <c r="F47" s="15"/>
      <c r="G47" s="110"/>
      <c r="H47" s="87"/>
      <c r="I47" s="568">
        <v>1</v>
      </c>
      <c r="J47" s="15"/>
      <c r="K47" s="110"/>
      <c r="L47" s="87"/>
      <c r="M47" s="16"/>
      <c r="N47" s="15"/>
      <c r="O47" s="155"/>
      <c r="P47" s="167"/>
      <c r="Q47" s="121"/>
      <c r="R47" s="202">
        <f t="shared" si="43"/>
        <v>1</v>
      </c>
      <c r="S47" s="231"/>
      <c r="T47" s="232">
        <v>1</v>
      </c>
      <c r="U47" s="234"/>
      <c r="W47" s="174">
        <f t="shared" si="44"/>
        <v>2</v>
      </c>
      <c r="X47" s="175">
        <f t="shared" si="44"/>
        <v>0</v>
      </c>
      <c r="Y47" s="69">
        <f t="shared" si="45"/>
        <v>2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566">
        <v>1</v>
      </c>
      <c r="I48" s="30"/>
      <c r="J48" s="570">
        <v>1</v>
      </c>
      <c r="K48" s="112"/>
      <c r="L48" s="89"/>
      <c r="M48" s="30"/>
      <c r="N48" s="31"/>
      <c r="O48" s="573">
        <v>2</v>
      </c>
      <c r="P48" s="168"/>
      <c r="Q48" s="121"/>
      <c r="R48" s="203">
        <f t="shared" si="43"/>
        <v>3</v>
      </c>
      <c r="S48" s="235"/>
      <c r="T48" s="716">
        <v>1</v>
      </c>
      <c r="U48" s="237"/>
      <c r="W48" s="176">
        <f t="shared" si="44"/>
        <v>2</v>
      </c>
      <c r="X48" s="177">
        <f t="shared" si="44"/>
        <v>2</v>
      </c>
      <c r="Y48" s="70">
        <f t="shared" si="45"/>
        <v>4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110"/>
      <c r="H49" s="87"/>
      <c r="I49" s="16"/>
      <c r="J49" s="15"/>
      <c r="K49" s="110"/>
      <c r="L49" s="87"/>
      <c r="M49" s="16"/>
      <c r="N49" s="15"/>
      <c r="O49" s="155"/>
      <c r="P49" s="167"/>
      <c r="Q49" s="121"/>
      <c r="R49" s="202">
        <f t="shared" si="43"/>
        <v>0</v>
      </c>
      <c r="S49" s="231"/>
      <c r="T49" s="232"/>
      <c r="U49" s="233"/>
      <c r="W49" s="174">
        <f t="shared" si="44"/>
        <v>0</v>
      </c>
      <c r="X49" s="175">
        <f t="shared" si="44"/>
        <v>0</v>
      </c>
      <c r="Y49" s="69">
        <f t="shared" si="45"/>
        <v>0</v>
      </c>
    </row>
    <row r="50" spans="2:26" ht="15" customHeight="1" x14ac:dyDescent="0.2">
      <c r="B50" s="65" t="s">
        <v>34</v>
      </c>
      <c r="C50" s="93"/>
      <c r="D50" s="94"/>
      <c r="E50" s="719">
        <v>1</v>
      </c>
      <c r="F50" s="34"/>
      <c r="G50" s="108"/>
      <c r="H50" s="562">
        <v>1</v>
      </c>
      <c r="I50" s="561">
        <v>1</v>
      </c>
      <c r="J50" s="34"/>
      <c r="K50" s="108"/>
      <c r="L50" s="718">
        <v>1</v>
      </c>
      <c r="M50" s="33"/>
      <c r="N50" s="34"/>
      <c r="O50" s="159"/>
      <c r="P50" s="169"/>
      <c r="Q50" s="121"/>
      <c r="R50" s="202">
        <f t="shared" si="43"/>
        <v>3</v>
      </c>
      <c r="S50" s="238"/>
      <c r="T50" s="716">
        <v>1</v>
      </c>
      <c r="U50" s="234"/>
      <c r="W50" s="178">
        <f t="shared" si="44"/>
        <v>2</v>
      </c>
      <c r="X50" s="179">
        <f t="shared" si="44"/>
        <v>2</v>
      </c>
      <c r="Y50" s="71">
        <f t="shared" si="45"/>
        <v>4</v>
      </c>
    </row>
    <row r="51" spans="2:26" ht="15" customHeight="1" x14ac:dyDescent="0.2">
      <c r="B51" s="63" t="s">
        <v>35</v>
      </c>
      <c r="C51" s="22"/>
      <c r="D51" s="87"/>
      <c r="E51" s="16"/>
      <c r="F51" s="15"/>
      <c r="G51" s="110"/>
      <c r="H51" s="87"/>
      <c r="I51" s="563">
        <v>1</v>
      </c>
      <c r="J51" s="15"/>
      <c r="K51" s="564">
        <v>2</v>
      </c>
      <c r="L51" s="87"/>
      <c r="M51" s="16"/>
      <c r="N51" s="15"/>
      <c r="O51" s="155"/>
      <c r="P51" s="167"/>
      <c r="Q51" s="121"/>
      <c r="R51" s="203">
        <f t="shared" si="43"/>
        <v>2</v>
      </c>
      <c r="S51" s="235"/>
      <c r="T51" s="716">
        <v>1</v>
      </c>
      <c r="U51" s="237"/>
      <c r="W51" s="176">
        <f t="shared" si="44"/>
        <v>3</v>
      </c>
      <c r="X51" s="177">
        <f t="shared" si="44"/>
        <v>0</v>
      </c>
      <c r="Y51" s="70">
        <f t="shared" si="45"/>
        <v>3</v>
      </c>
    </row>
    <row r="52" spans="2:26" ht="15" customHeight="1" x14ac:dyDescent="0.2">
      <c r="B52" s="63" t="s">
        <v>36</v>
      </c>
      <c r="C52" s="565">
        <v>1</v>
      </c>
      <c r="D52" s="87"/>
      <c r="E52" s="16"/>
      <c r="F52" s="15"/>
      <c r="G52" s="110"/>
      <c r="H52" s="87"/>
      <c r="I52" s="16"/>
      <c r="J52" s="15"/>
      <c r="K52" s="571">
        <v>1</v>
      </c>
      <c r="L52" s="572">
        <v>1</v>
      </c>
      <c r="M52" s="16"/>
      <c r="N52" s="15"/>
      <c r="O52" s="155"/>
      <c r="P52" s="167"/>
      <c r="Q52" s="121"/>
      <c r="R52" s="202">
        <f t="shared" si="43"/>
        <v>3</v>
      </c>
      <c r="S52" s="231"/>
      <c r="T52" s="232"/>
      <c r="U52" s="233"/>
      <c r="W52" s="174">
        <f t="shared" si="44"/>
        <v>2</v>
      </c>
      <c r="X52" s="175">
        <f t="shared" si="44"/>
        <v>1</v>
      </c>
      <c r="Y52" s="69">
        <f t="shared" si="45"/>
        <v>3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87"/>
      <c r="I53" s="16"/>
      <c r="J53" s="585">
        <v>1</v>
      </c>
      <c r="K53" s="110"/>
      <c r="L53" s="87"/>
      <c r="M53" s="16"/>
      <c r="N53" s="15"/>
      <c r="O53" s="155"/>
      <c r="P53" s="167"/>
      <c r="Q53" s="121"/>
      <c r="R53" s="204">
        <f>Y53-SUM(S53:U53)</f>
        <v>0</v>
      </c>
      <c r="S53" s="238"/>
      <c r="T53" s="239">
        <v>1</v>
      </c>
      <c r="U53" s="234"/>
      <c r="W53" s="178">
        <f t="shared" si="44"/>
        <v>0</v>
      </c>
      <c r="X53" s="179">
        <f t="shared" si="44"/>
        <v>1</v>
      </c>
      <c r="Y53" s="71">
        <f t="shared" si="45"/>
        <v>1</v>
      </c>
    </row>
    <row r="54" spans="2:26" ht="15" customHeight="1" x14ac:dyDescent="0.2">
      <c r="B54" s="64" t="s">
        <v>38</v>
      </c>
      <c r="C54" s="88"/>
      <c r="D54" s="89"/>
      <c r="E54" s="30"/>
      <c r="F54" s="31"/>
      <c r="G54" s="112"/>
      <c r="H54" s="89"/>
      <c r="I54" s="720">
        <v>2</v>
      </c>
      <c r="J54" s="31"/>
      <c r="K54" s="589">
        <v>1</v>
      </c>
      <c r="L54" s="89"/>
      <c r="M54" s="30"/>
      <c r="N54" s="31"/>
      <c r="O54" s="158"/>
      <c r="P54" s="168"/>
      <c r="Q54" s="121"/>
      <c r="R54" s="202">
        <f>Y54-SUM(S54:U54)</f>
        <v>2</v>
      </c>
      <c r="S54" s="231"/>
      <c r="T54" s="716">
        <v>1</v>
      </c>
      <c r="U54" s="237"/>
      <c r="W54" s="174">
        <f t="shared" si="44"/>
        <v>3</v>
      </c>
      <c r="X54" s="175">
        <f t="shared" si="44"/>
        <v>0</v>
      </c>
      <c r="Y54" s="69">
        <f t="shared" si="45"/>
        <v>3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572">
        <v>1</v>
      </c>
      <c r="I55" s="16"/>
      <c r="J55" s="15"/>
      <c r="K55" s="110"/>
      <c r="L55" s="87"/>
      <c r="M55" s="16"/>
      <c r="N55" s="15"/>
      <c r="O55" s="155"/>
      <c r="P55" s="167"/>
      <c r="Q55" s="121"/>
      <c r="R55" s="202">
        <f>Y55-SUM(S55:U55)</f>
        <v>1</v>
      </c>
      <c r="S55" s="231"/>
      <c r="T55" s="232"/>
      <c r="U55" s="233"/>
      <c r="W55" s="174">
        <f t="shared" si="44"/>
        <v>0</v>
      </c>
      <c r="X55" s="175">
        <f t="shared" si="44"/>
        <v>1</v>
      </c>
      <c r="Y55" s="69">
        <f t="shared" si="45"/>
        <v>1</v>
      </c>
    </row>
    <row r="56" spans="2:26" ht="15" customHeight="1" thickBot="1" x14ac:dyDescent="0.25">
      <c r="B56" s="63" t="s">
        <v>40</v>
      </c>
      <c r="C56" s="96"/>
      <c r="D56" s="97"/>
      <c r="E56" s="115"/>
      <c r="F56" s="28"/>
      <c r="G56" s="113"/>
      <c r="H56" s="97"/>
      <c r="I56" s="115"/>
      <c r="J56" s="28"/>
      <c r="K56" s="113"/>
      <c r="L56" s="762">
        <v>1</v>
      </c>
      <c r="M56" s="115"/>
      <c r="N56" s="28"/>
      <c r="O56" s="170"/>
      <c r="P56" s="171"/>
      <c r="Q56" s="121"/>
      <c r="R56" s="205">
        <f>Y56-SUM(S56:U56)</f>
        <v>1</v>
      </c>
      <c r="S56" s="240"/>
      <c r="T56" s="241"/>
      <c r="U56" s="242"/>
      <c r="W56" s="199">
        <f t="shared" si="44"/>
        <v>0</v>
      </c>
      <c r="X56" s="200">
        <f t="shared" si="44"/>
        <v>1</v>
      </c>
      <c r="Y56" s="72">
        <f t="shared" si="45"/>
        <v>1</v>
      </c>
    </row>
    <row r="57" spans="2:26" s="2" customFormat="1" ht="15" customHeight="1" thickBot="1" x14ac:dyDescent="0.25">
      <c r="B57" s="66" t="s">
        <v>29</v>
      </c>
      <c r="C57" s="154">
        <f t="shared" ref="C57:P57" si="46">SUM(C45:C56)</f>
        <v>3</v>
      </c>
      <c r="D57" s="82">
        <f t="shared" si="46"/>
        <v>0</v>
      </c>
      <c r="E57" s="154">
        <f t="shared" si="46"/>
        <v>1</v>
      </c>
      <c r="F57" s="82">
        <f t="shared" si="46"/>
        <v>0</v>
      </c>
      <c r="G57" s="154">
        <f t="shared" si="46"/>
        <v>0</v>
      </c>
      <c r="H57" s="82">
        <f t="shared" si="46"/>
        <v>3</v>
      </c>
      <c r="I57" s="154">
        <f t="shared" si="46"/>
        <v>6</v>
      </c>
      <c r="J57" s="82">
        <f t="shared" si="46"/>
        <v>3</v>
      </c>
      <c r="K57" s="154">
        <f t="shared" si="46"/>
        <v>4</v>
      </c>
      <c r="L57" s="82">
        <f t="shared" si="46"/>
        <v>3</v>
      </c>
      <c r="M57" s="154">
        <f t="shared" si="46"/>
        <v>0</v>
      </c>
      <c r="N57" s="82">
        <f t="shared" si="46"/>
        <v>0</v>
      </c>
      <c r="O57" s="154">
        <f t="shared" si="46"/>
        <v>2</v>
      </c>
      <c r="P57" s="82">
        <f t="shared" si="46"/>
        <v>0</v>
      </c>
      <c r="Q57" s="121"/>
      <c r="R57" s="72">
        <f>Y57-SUM(S57:U57)</f>
        <v>19</v>
      </c>
      <c r="S57" s="217">
        <f>SUM(S45:S56)</f>
        <v>0</v>
      </c>
      <c r="T57" s="218">
        <f>SUM(T45:T56)</f>
        <v>6</v>
      </c>
      <c r="U57" s="219">
        <f>SUM(U45:U56)</f>
        <v>0</v>
      </c>
      <c r="V57" s="14"/>
      <c r="W57" s="55">
        <f>I57+K57+M57+O57+G57+E57+C57</f>
        <v>16</v>
      </c>
      <c r="X57" s="61">
        <f>J57+L57+N57+P57+H57+F57+D57</f>
        <v>9</v>
      </c>
      <c r="Y57" s="57">
        <f t="shared" si="45"/>
        <v>25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1</v>
      </c>
      <c r="D58" s="467">
        <f t="shared" ref="D58:P58" si="47">D45</f>
        <v>0</v>
      </c>
      <c r="E58" s="447">
        <f t="shared" si="47"/>
        <v>0</v>
      </c>
      <c r="F58" s="467">
        <f t="shared" si="47"/>
        <v>0</v>
      </c>
      <c r="G58" s="447">
        <f t="shared" si="47"/>
        <v>0</v>
      </c>
      <c r="H58" s="467">
        <f t="shared" si="47"/>
        <v>0</v>
      </c>
      <c r="I58" s="447">
        <f t="shared" si="47"/>
        <v>1</v>
      </c>
      <c r="J58" s="467">
        <f t="shared" si="47"/>
        <v>1</v>
      </c>
      <c r="K58" s="447">
        <f t="shared" si="47"/>
        <v>0</v>
      </c>
      <c r="L58" s="467">
        <f t="shared" si="47"/>
        <v>0</v>
      </c>
      <c r="M58" s="447">
        <f t="shared" si="47"/>
        <v>0</v>
      </c>
      <c r="N58" s="467">
        <f t="shared" si="47"/>
        <v>0</v>
      </c>
      <c r="O58" s="447">
        <f t="shared" si="47"/>
        <v>0</v>
      </c>
      <c r="P58" s="467">
        <f t="shared" si="47"/>
        <v>0</v>
      </c>
      <c r="Q58" s="275"/>
      <c r="R58" s="447">
        <f>R45</f>
        <v>3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2</v>
      </c>
      <c r="X58" s="449">
        <f>X45</f>
        <v>1</v>
      </c>
      <c r="Y58" s="456">
        <f>Y45</f>
        <v>3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1</v>
      </c>
      <c r="D59" s="468">
        <f t="shared" ref="D59:P69" si="48">D46+D58</f>
        <v>0</v>
      </c>
      <c r="E59" s="461">
        <f t="shared" si="48"/>
        <v>0</v>
      </c>
      <c r="F59" s="468">
        <f t="shared" si="48"/>
        <v>0</v>
      </c>
      <c r="G59" s="461">
        <f t="shared" si="48"/>
        <v>0</v>
      </c>
      <c r="H59" s="468">
        <f t="shared" si="48"/>
        <v>0</v>
      </c>
      <c r="I59" s="461">
        <f t="shared" si="48"/>
        <v>1</v>
      </c>
      <c r="J59" s="468">
        <f t="shared" si="48"/>
        <v>1</v>
      </c>
      <c r="K59" s="461">
        <f t="shared" si="48"/>
        <v>0</v>
      </c>
      <c r="L59" s="468">
        <f t="shared" si="48"/>
        <v>0</v>
      </c>
      <c r="M59" s="461">
        <f t="shared" si="48"/>
        <v>0</v>
      </c>
      <c r="N59" s="468">
        <f t="shared" si="48"/>
        <v>0</v>
      </c>
      <c r="O59" s="461">
        <f t="shared" si="48"/>
        <v>0</v>
      </c>
      <c r="P59" s="468">
        <f t="shared" si="48"/>
        <v>0</v>
      </c>
      <c r="Q59" s="275"/>
      <c r="R59" s="461">
        <f t="shared" ref="R59:U69" si="49">R46+R58</f>
        <v>3</v>
      </c>
      <c r="S59" s="461">
        <f t="shared" si="49"/>
        <v>0</v>
      </c>
      <c r="T59" s="473">
        <f t="shared" si="49"/>
        <v>0</v>
      </c>
      <c r="U59" s="477">
        <f t="shared" si="49"/>
        <v>0</v>
      </c>
      <c r="V59" s="14"/>
      <c r="W59" s="461">
        <f t="shared" ref="W59:Y69" si="50">W46+W58</f>
        <v>2</v>
      </c>
      <c r="X59" s="450">
        <f t="shared" si="50"/>
        <v>1</v>
      </c>
      <c r="Y59" s="457">
        <f t="shared" si="50"/>
        <v>3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51">C47+C59</f>
        <v>2</v>
      </c>
      <c r="D60" s="469">
        <f t="shared" si="48"/>
        <v>0</v>
      </c>
      <c r="E60" s="462">
        <f t="shared" si="48"/>
        <v>0</v>
      </c>
      <c r="F60" s="469">
        <f t="shared" si="48"/>
        <v>0</v>
      </c>
      <c r="G60" s="462">
        <f t="shared" si="48"/>
        <v>0</v>
      </c>
      <c r="H60" s="469">
        <f t="shared" si="48"/>
        <v>0</v>
      </c>
      <c r="I60" s="462">
        <f t="shared" si="48"/>
        <v>2</v>
      </c>
      <c r="J60" s="469">
        <f t="shared" si="48"/>
        <v>1</v>
      </c>
      <c r="K60" s="462">
        <f t="shared" si="48"/>
        <v>0</v>
      </c>
      <c r="L60" s="469">
        <f t="shared" si="48"/>
        <v>0</v>
      </c>
      <c r="M60" s="462">
        <f t="shared" si="48"/>
        <v>0</v>
      </c>
      <c r="N60" s="469">
        <f t="shared" si="48"/>
        <v>0</v>
      </c>
      <c r="O60" s="462">
        <f t="shared" si="48"/>
        <v>0</v>
      </c>
      <c r="P60" s="469">
        <f t="shared" si="48"/>
        <v>0</v>
      </c>
      <c r="Q60" s="275"/>
      <c r="R60" s="462">
        <f t="shared" si="49"/>
        <v>4</v>
      </c>
      <c r="S60" s="462">
        <f t="shared" si="49"/>
        <v>0</v>
      </c>
      <c r="T60" s="474">
        <f t="shared" si="49"/>
        <v>1</v>
      </c>
      <c r="U60" s="478">
        <f t="shared" si="49"/>
        <v>0</v>
      </c>
      <c r="V60" s="14"/>
      <c r="W60" s="462">
        <f t="shared" si="50"/>
        <v>4</v>
      </c>
      <c r="X60" s="452">
        <f t="shared" si="50"/>
        <v>1</v>
      </c>
      <c r="Y60" s="458">
        <f t="shared" si="50"/>
        <v>5</v>
      </c>
      <c r="Z60" s="1"/>
    </row>
    <row r="61" spans="2:26" s="2" customFormat="1" ht="15" hidden="1" customHeight="1" x14ac:dyDescent="0.2">
      <c r="B61" s="444" t="s">
        <v>32</v>
      </c>
      <c r="C61" s="461">
        <f t="shared" si="51"/>
        <v>2</v>
      </c>
      <c r="D61" s="468">
        <f t="shared" si="48"/>
        <v>0</v>
      </c>
      <c r="E61" s="461">
        <f t="shared" si="48"/>
        <v>0</v>
      </c>
      <c r="F61" s="468">
        <f t="shared" si="48"/>
        <v>0</v>
      </c>
      <c r="G61" s="461">
        <f t="shared" si="48"/>
        <v>0</v>
      </c>
      <c r="H61" s="468">
        <f t="shared" si="48"/>
        <v>1</v>
      </c>
      <c r="I61" s="461">
        <f t="shared" si="48"/>
        <v>2</v>
      </c>
      <c r="J61" s="468">
        <f t="shared" si="48"/>
        <v>2</v>
      </c>
      <c r="K61" s="461">
        <f t="shared" si="48"/>
        <v>0</v>
      </c>
      <c r="L61" s="468">
        <f t="shared" si="48"/>
        <v>0</v>
      </c>
      <c r="M61" s="461">
        <f t="shared" si="48"/>
        <v>0</v>
      </c>
      <c r="N61" s="468">
        <f t="shared" si="48"/>
        <v>0</v>
      </c>
      <c r="O61" s="461">
        <f t="shared" si="48"/>
        <v>2</v>
      </c>
      <c r="P61" s="468">
        <f t="shared" si="48"/>
        <v>0</v>
      </c>
      <c r="Q61" s="275"/>
      <c r="R61" s="461">
        <f t="shared" si="49"/>
        <v>7</v>
      </c>
      <c r="S61" s="461">
        <f t="shared" si="49"/>
        <v>0</v>
      </c>
      <c r="T61" s="473">
        <f t="shared" si="49"/>
        <v>2</v>
      </c>
      <c r="U61" s="477">
        <f t="shared" si="49"/>
        <v>0</v>
      </c>
      <c r="V61" s="14"/>
      <c r="W61" s="461">
        <f t="shared" si="50"/>
        <v>6</v>
      </c>
      <c r="X61" s="450">
        <f t="shared" si="50"/>
        <v>3</v>
      </c>
      <c r="Y61" s="457">
        <f t="shared" si="50"/>
        <v>9</v>
      </c>
      <c r="Z61" s="1"/>
    </row>
    <row r="62" spans="2:26" s="2" customFormat="1" ht="15" hidden="1" customHeight="1" x14ac:dyDescent="0.2">
      <c r="B62" s="443" t="s">
        <v>33</v>
      </c>
      <c r="C62" s="461">
        <f t="shared" si="51"/>
        <v>2</v>
      </c>
      <c r="D62" s="468">
        <f t="shared" si="48"/>
        <v>0</v>
      </c>
      <c r="E62" s="461">
        <f t="shared" si="48"/>
        <v>0</v>
      </c>
      <c r="F62" s="468">
        <f t="shared" si="48"/>
        <v>0</v>
      </c>
      <c r="G62" s="461">
        <f t="shared" si="48"/>
        <v>0</v>
      </c>
      <c r="H62" s="468">
        <f t="shared" si="48"/>
        <v>1</v>
      </c>
      <c r="I62" s="461">
        <f t="shared" si="48"/>
        <v>2</v>
      </c>
      <c r="J62" s="468">
        <f t="shared" si="48"/>
        <v>2</v>
      </c>
      <c r="K62" s="461">
        <f t="shared" si="48"/>
        <v>0</v>
      </c>
      <c r="L62" s="468">
        <f t="shared" si="48"/>
        <v>0</v>
      </c>
      <c r="M62" s="461">
        <f t="shared" si="48"/>
        <v>0</v>
      </c>
      <c r="N62" s="468">
        <f t="shared" si="48"/>
        <v>0</v>
      </c>
      <c r="O62" s="461">
        <f t="shared" si="48"/>
        <v>2</v>
      </c>
      <c r="P62" s="468">
        <f t="shared" si="48"/>
        <v>0</v>
      </c>
      <c r="Q62" s="275"/>
      <c r="R62" s="461">
        <f t="shared" si="49"/>
        <v>7</v>
      </c>
      <c r="S62" s="461">
        <f t="shared" si="49"/>
        <v>0</v>
      </c>
      <c r="T62" s="473">
        <f t="shared" si="49"/>
        <v>2</v>
      </c>
      <c r="U62" s="477">
        <f t="shared" si="49"/>
        <v>0</v>
      </c>
      <c r="V62" s="14"/>
      <c r="W62" s="461">
        <f t="shared" si="50"/>
        <v>6</v>
      </c>
      <c r="X62" s="450">
        <f t="shared" si="50"/>
        <v>3</v>
      </c>
      <c r="Y62" s="457">
        <f t="shared" si="50"/>
        <v>9</v>
      </c>
      <c r="Z62" s="1"/>
    </row>
    <row r="63" spans="2:26" s="2" customFormat="1" ht="15" hidden="1" customHeight="1" x14ac:dyDescent="0.2">
      <c r="B63" s="445" t="s">
        <v>34</v>
      </c>
      <c r="C63" s="461">
        <f t="shared" si="51"/>
        <v>2</v>
      </c>
      <c r="D63" s="468">
        <f t="shared" si="48"/>
        <v>0</v>
      </c>
      <c r="E63" s="461">
        <f t="shared" si="48"/>
        <v>1</v>
      </c>
      <c r="F63" s="468">
        <f t="shared" si="48"/>
        <v>0</v>
      </c>
      <c r="G63" s="461">
        <f t="shared" si="48"/>
        <v>0</v>
      </c>
      <c r="H63" s="468">
        <f t="shared" si="48"/>
        <v>2</v>
      </c>
      <c r="I63" s="461">
        <f t="shared" si="48"/>
        <v>3</v>
      </c>
      <c r="J63" s="468">
        <f t="shared" si="48"/>
        <v>2</v>
      </c>
      <c r="K63" s="461">
        <f t="shared" si="48"/>
        <v>0</v>
      </c>
      <c r="L63" s="468">
        <f t="shared" si="48"/>
        <v>1</v>
      </c>
      <c r="M63" s="461">
        <f t="shared" si="48"/>
        <v>0</v>
      </c>
      <c r="N63" s="468">
        <f t="shared" si="48"/>
        <v>0</v>
      </c>
      <c r="O63" s="461">
        <f t="shared" si="48"/>
        <v>2</v>
      </c>
      <c r="P63" s="468">
        <f t="shared" si="48"/>
        <v>0</v>
      </c>
      <c r="Q63" s="275"/>
      <c r="R63" s="461">
        <f t="shared" si="49"/>
        <v>10</v>
      </c>
      <c r="S63" s="461">
        <f t="shared" si="49"/>
        <v>0</v>
      </c>
      <c r="T63" s="473">
        <f t="shared" si="49"/>
        <v>3</v>
      </c>
      <c r="U63" s="477">
        <f t="shared" si="49"/>
        <v>0</v>
      </c>
      <c r="V63" s="14"/>
      <c r="W63" s="461">
        <f t="shared" si="50"/>
        <v>8</v>
      </c>
      <c r="X63" s="450">
        <f t="shared" si="50"/>
        <v>5</v>
      </c>
      <c r="Y63" s="457">
        <f t="shared" si="50"/>
        <v>13</v>
      </c>
      <c r="Z63" s="1"/>
    </row>
    <row r="64" spans="2:26" s="2" customFormat="1" ht="15" hidden="1" customHeight="1" x14ac:dyDescent="0.2">
      <c r="B64" s="443" t="s">
        <v>35</v>
      </c>
      <c r="C64" s="463">
        <f t="shared" si="51"/>
        <v>2</v>
      </c>
      <c r="D64" s="470">
        <f t="shared" si="48"/>
        <v>0</v>
      </c>
      <c r="E64" s="463">
        <f t="shared" si="48"/>
        <v>1</v>
      </c>
      <c r="F64" s="470">
        <f t="shared" si="48"/>
        <v>0</v>
      </c>
      <c r="G64" s="463">
        <f t="shared" si="48"/>
        <v>0</v>
      </c>
      <c r="H64" s="470">
        <f t="shared" si="48"/>
        <v>2</v>
      </c>
      <c r="I64" s="463">
        <f t="shared" si="48"/>
        <v>4</v>
      </c>
      <c r="J64" s="470">
        <f t="shared" si="48"/>
        <v>2</v>
      </c>
      <c r="K64" s="463">
        <f t="shared" si="48"/>
        <v>2</v>
      </c>
      <c r="L64" s="470">
        <f t="shared" si="48"/>
        <v>1</v>
      </c>
      <c r="M64" s="463">
        <f t="shared" si="48"/>
        <v>0</v>
      </c>
      <c r="N64" s="470">
        <f t="shared" si="48"/>
        <v>0</v>
      </c>
      <c r="O64" s="463">
        <f t="shared" si="48"/>
        <v>2</v>
      </c>
      <c r="P64" s="470">
        <f t="shared" si="48"/>
        <v>0</v>
      </c>
      <c r="Q64" s="275"/>
      <c r="R64" s="463">
        <f t="shared" si="49"/>
        <v>12</v>
      </c>
      <c r="S64" s="463">
        <f t="shared" si="49"/>
        <v>0</v>
      </c>
      <c r="T64" s="472">
        <f t="shared" si="49"/>
        <v>4</v>
      </c>
      <c r="U64" s="479">
        <f t="shared" si="49"/>
        <v>0</v>
      </c>
      <c r="V64" s="14"/>
      <c r="W64" s="463">
        <f t="shared" si="50"/>
        <v>11</v>
      </c>
      <c r="X64" s="454">
        <f t="shared" si="50"/>
        <v>5</v>
      </c>
      <c r="Y64" s="459">
        <f t="shared" si="50"/>
        <v>16</v>
      </c>
      <c r="Z64" s="1"/>
    </row>
    <row r="65" spans="2:26" s="2" customFormat="1" ht="15" hidden="1" customHeight="1" x14ac:dyDescent="0.2">
      <c r="B65" s="443" t="s">
        <v>36</v>
      </c>
      <c r="C65" s="461">
        <f t="shared" si="51"/>
        <v>3</v>
      </c>
      <c r="D65" s="468">
        <f t="shared" si="48"/>
        <v>0</v>
      </c>
      <c r="E65" s="461">
        <f t="shared" si="48"/>
        <v>1</v>
      </c>
      <c r="F65" s="468">
        <f t="shared" si="48"/>
        <v>0</v>
      </c>
      <c r="G65" s="461">
        <f t="shared" si="48"/>
        <v>0</v>
      </c>
      <c r="H65" s="468">
        <f t="shared" si="48"/>
        <v>2</v>
      </c>
      <c r="I65" s="461">
        <f t="shared" si="48"/>
        <v>4</v>
      </c>
      <c r="J65" s="468">
        <f t="shared" si="48"/>
        <v>2</v>
      </c>
      <c r="K65" s="461">
        <f t="shared" si="48"/>
        <v>3</v>
      </c>
      <c r="L65" s="468">
        <f t="shared" si="48"/>
        <v>2</v>
      </c>
      <c r="M65" s="461">
        <f t="shared" si="48"/>
        <v>0</v>
      </c>
      <c r="N65" s="468">
        <f t="shared" si="48"/>
        <v>0</v>
      </c>
      <c r="O65" s="461">
        <f t="shared" si="48"/>
        <v>2</v>
      </c>
      <c r="P65" s="468">
        <f t="shared" si="48"/>
        <v>0</v>
      </c>
      <c r="Q65" s="275"/>
      <c r="R65" s="461">
        <f t="shared" si="49"/>
        <v>15</v>
      </c>
      <c r="S65" s="461">
        <f t="shared" si="49"/>
        <v>0</v>
      </c>
      <c r="T65" s="473">
        <f t="shared" si="49"/>
        <v>4</v>
      </c>
      <c r="U65" s="477">
        <f t="shared" si="49"/>
        <v>0</v>
      </c>
      <c r="V65" s="14"/>
      <c r="W65" s="461">
        <f t="shared" si="50"/>
        <v>13</v>
      </c>
      <c r="X65" s="450">
        <f t="shared" si="50"/>
        <v>6</v>
      </c>
      <c r="Y65" s="457">
        <f t="shared" si="50"/>
        <v>19</v>
      </c>
      <c r="Z65" s="1"/>
    </row>
    <row r="66" spans="2:26" s="2" customFormat="1" ht="15" hidden="1" customHeight="1" x14ac:dyDescent="0.2">
      <c r="B66" s="443" t="s">
        <v>37</v>
      </c>
      <c r="C66" s="462">
        <f t="shared" si="51"/>
        <v>3</v>
      </c>
      <c r="D66" s="469">
        <f t="shared" si="48"/>
        <v>0</v>
      </c>
      <c r="E66" s="462">
        <f t="shared" si="48"/>
        <v>1</v>
      </c>
      <c r="F66" s="469">
        <f t="shared" si="48"/>
        <v>0</v>
      </c>
      <c r="G66" s="462">
        <f t="shared" si="48"/>
        <v>0</v>
      </c>
      <c r="H66" s="469">
        <f t="shared" si="48"/>
        <v>2</v>
      </c>
      <c r="I66" s="462">
        <f t="shared" si="48"/>
        <v>4</v>
      </c>
      <c r="J66" s="469">
        <f t="shared" si="48"/>
        <v>3</v>
      </c>
      <c r="K66" s="462">
        <f t="shared" si="48"/>
        <v>3</v>
      </c>
      <c r="L66" s="469">
        <f t="shared" si="48"/>
        <v>2</v>
      </c>
      <c r="M66" s="462">
        <f t="shared" si="48"/>
        <v>0</v>
      </c>
      <c r="N66" s="469">
        <f t="shared" si="48"/>
        <v>0</v>
      </c>
      <c r="O66" s="462">
        <f t="shared" si="48"/>
        <v>2</v>
      </c>
      <c r="P66" s="469">
        <f t="shared" si="48"/>
        <v>0</v>
      </c>
      <c r="Q66" s="275"/>
      <c r="R66" s="462">
        <f t="shared" si="49"/>
        <v>15</v>
      </c>
      <c r="S66" s="462">
        <f t="shared" si="49"/>
        <v>0</v>
      </c>
      <c r="T66" s="474">
        <f t="shared" si="49"/>
        <v>5</v>
      </c>
      <c r="U66" s="478">
        <f t="shared" si="49"/>
        <v>0</v>
      </c>
      <c r="V66" s="14"/>
      <c r="W66" s="462">
        <f t="shared" si="50"/>
        <v>13</v>
      </c>
      <c r="X66" s="452">
        <f t="shared" si="50"/>
        <v>7</v>
      </c>
      <c r="Y66" s="458">
        <f t="shared" si="50"/>
        <v>20</v>
      </c>
      <c r="Z66" s="1"/>
    </row>
    <row r="67" spans="2:26" s="2" customFormat="1" ht="15" hidden="1" customHeight="1" x14ac:dyDescent="0.2">
      <c r="B67" s="444" t="s">
        <v>38</v>
      </c>
      <c r="C67" s="461">
        <f t="shared" si="51"/>
        <v>3</v>
      </c>
      <c r="D67" s="468">
        <f t="shared" si="48"/>
        <v>0</v>
      </c>
      <c r="E67" s="461">
        <f t="shared" si="48"/>
        <v>1</v>
      </c>
      <c r="F67" s="468">
        <f t="shared" si="48"/>
        <v>0</v>
      </c>
      <c r="G67" s="461">
        <f t="shared" si="48"/>
        <v>0</v>
      </c>
      <c r="H67" s="468">
        <f t="shared" si="48"/>
        <v>2</v>
      </c>
      <c r="I67" s="461">
        <f t="shared" si="48"/>
        <v>6</v>
      </c>
      <c r="J67" s="468">
        <f t="shared" si="48"/>
        <v>3</v>
      </c>
      <c r="K67" s="461">
        <f t="shared" si="48"/>
        <v>4</v>
      </c>
      <c r="L67" s="468">
        <f t="shared" si="48"/>
        <v>2</v>
      </c>
      <c r="M67" s="461">
        <f t="shared" si="48"/>
        <v>0</v>
      </c>
      <c r="N67" s="468">
        <f t="shared" si="48"/>
        <v>0</v>
      </c>
      <c r="O67" s="461">
        <f t="shared" si="48"/>
        <v>2</v>
      </c>
      <c r="P67" s="468">
        <f t="shared" si="48"/>
        <v>0</v>
      </c>
      <c r="Q67" s="275"/>
      <c r="R67" s="461">
        <f t="shared" si="49"/>
        <v>17</v>
      </c>
      <c r="S67" s="461">
        <f t="shared" si="49"/>
        <v>0</v>
      </c>
      <c r="T67" s="473">
        <f t="shared" si="49"/>
        <v>6</v>
      </c>
      <c r="U67" s="477">
        <f t="shared" si="49"/>
        <v>0</v>
      </c>
      <c r="V67" s="14"/>
      <c r="W67" s="461">
        <f t="shared" si="50"/>
        <v>16</v>
      </c>
      <c r="X67" s="450">
        <f t="shared" si="50"/>
        <v>7</v>
      </c>
      <c r="Y67" s="457">
        <f t="shared" si="50"/>
        <v>23</v>
      </c>
      <c r="Z67" s="1"/>
    </row>
    <row r="68" spans="2:26" s="2" customFormat="1" ht="15" hidden="1" customHeight="1" x14ac:dyDescent="0.2">
      <c r="B68" s="443" t="s">
        <v>39</v>
      </c>
      <c r="C68" s="461">
        <f t="shared" si="51"/>
        <v>3</v>
      </c>
      <c r="D68" s="468">
        <f t="shared" si="48"/>
        <v>0</v>
      </c>
      <c r="E68" s="461">
        <f t="shared" si="48"/>
        <v>1</v>
      </c>
      <c r="F68" s="468">
        <f t="shared" si="48"/>
        <v>0</v>
      </c>
      <c r="G68" s="461">
        <f t="shared" si="48"/>
        <v>0</v>
      </c>
      <c r="H68" s="468">
        <f t="shared" si="48"/>
        <v>3</v>
      </c>
      <c r="I68" s="461">
        <f t="shared" si="48"/>
        <v>6</v>
      </c>
      <c r="J68" s="468">
        <f t="shared" si="48"/>
        <v>3</v>
      </c>
      <c r="K68" s="461">
        <f t="shared" si="48"/>
        <v>4</v>
      </c>
      <c r="L68" s="468">
        <f t="shared" si="48"/>
        <v>2</v>
      </c>
      <c r="M68" s="461">
        <f t="shared" si="48"/>
        <v>0</v>
      </c>
      <c r="N68" s="468">
        <f t="shared" si="48"/>
        <v>0</v>
      </c>
      <c r="O68" s="461">
        <f t="shared" si="48"/>
        <v>2</v>
      </c>
      <c r="P68" s="468">
        <f t="shared" si="48"/>
        <v>0</v>
      </c>
      <c r="Q68" s="275"/>
      <c r="R68" s="461">
        <f t="shared" si="49"/>
        <v>18</v>
      </c>
      <c r="S68" s="461">
        <f t="shared" si="49"/>
        <v>0</v>
      </c>
      <c r="T68" s="473">
        <f t="shared" si="49"/>
        <v>6</v>
      </c>
      <c r="U68" s="477">
        <f t="shared" si="49"/>
        <v>0</v>
      </c>
      <c r="V68" s="14"/>
      <c r="W68" s="461">
        <f t="shared" si="50"/>
        <v>16</v>
      </c>
      <c r="X68" s="450">
        <f t="shared" si="50"/>
        <v>8</v>
      </c>
      <c r="Y68" s="457">
        <f t="shared" si="50"/>
        <v>24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51"/>
        <v>3</v>
      </c>
      <c r="D69" s="471">
        <f t="shared" si="48"/>
        <v>0</v>
      </c>
      <c r="E69" s="464">
        <f t="shared" si="48"/>
        <v>1</v>
      </c>
      <c r="F69" s="471">
        <f t="shared" si="48"/>
        <v>0</v>
      </c>
      <c r="G69" s="464">
        <f t="shared" si="48"/>
        <v>0</v>
      </c>
      <c r="H69" s="471">
        <f t="shared" si="48"/>
        <v>3</v>
      </c>
      <c r="I69" s="464">
        <f t="shared" si="48"/>
        <v>6</v>
      </c>
      <c r="J69" s="471">
        <f t="shared" si="48"/>
        <v>3</v>
      </c>
      <c r="K69" s="464">
        <f t="shared" si="48"/>
        <v>4</v>
      </c>
      <c r="L69" s="471">
        <f t="shared" si="48"/>
        <v>3</v>
      </c>
      <c r="M69" s="464">
        <f t="shared" si="48"/>
        <v>0</v>
      </c>
      <c r="N69" s="471">
        <f t="shared" si="48"/>
        <v>0</v>
      </c>
      <c r="O69" s="464">
        <f t="shared" si="48"/>
        <v>2</v>
      </c>
      <c r="P69" s="471">
        <f t="shared" si="48"/>
        <v>0</v>
      </c>
      <c r="Q69" s="275"/>
      <c r="R69" s="464">
        <f t="shared" si="49"/>
        <v>19</v>
      </c>
      <c r="S69" s="464">
        <f t="shared" si="49"/>
        <v>0</v>
      </c>
      <c r="T69" s="480">
        <f t="shared" si="49"/>
        <v>6</v>
      </c>
      <c r="U69" s="481">
        <f t="shared" si="49"/>
        <v>0</v>
      </c>
      <c r="V69" s="14"/>
      <c r="W69" s="464">
        <f t="shared" si="50"/>
        <v>16</v>
      </c>
      <c r="X69" s="465">
        <f t="shared" si="50"/>
        <v>9</v>
      </c>
      <c r="Y69" s="460">
        <f t="shared" si="50"/>
        <v>25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2"/>
      <c r="U71" s="12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89</v>
      </c>
      <c r="R73" s="1117"/>
      <c r="S73" s="598" t="s">
        <v>91</v>
      </c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216" t="str">
        <f>T7</f>
        <v>2015  ~  2016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694" t="s">
        <v>28</v>
      </c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577">
        <v>1</v>
      </c>
      <c r="F75" s="27"/>
      <c r="G75" s="84"/>
      <c r="H75" s="36"/>
      <c r="I75" s="26"/>
      <c r="J75" s="27"/>
      <c r="K75" s="109"/>
      <c r="L75" s="85"/>
      <c r="M75" s="577">
        <v>1</v>
      </c>
      <c r="N75" s="27"/>
      <c r="O75" s="109"/>
      <c r="P75" s="593">
        <v>1</v>
      </c>
      <c r="Q75" s="144"/>
      <c r="R75" s="145"/>
      <c r="S75" s="599"/>
      <c r="T75" s="148">
        <v>3</v>
      </c>
      <c r="U75" s="149"/>
      <c r="V75" s="721"/>
      <c r="W75" s="172">
        <f>I75+K75+M75+O75+G75+E75+C75+Q75</f>
        <v>2</v>
      </c>
      <c r="X75" s="206">
        <f>J75+L75+N75+P75+H75+F75+D75+R75</f>
        <v>1</v>
      </c>
      <c r="Y75" s="73">
        <f>W75+X75</f>
        <v>3</v>
      </c>
    </row>
    <row r="76" spans="2:26" ht="15" customHeight="1" x14ac:dyDescent="0.2">
      <c r="B76" s="63" t="s">
        <v>31</v>
      </c>
      <c r="C76" s="22"/>
      <c r="D76" s="87"/>
      <c r="E76" s="16"/>
      <c r="F76" s="15"/>
      <c r="G76" s="22"/>
      <c r="H76" s="25"/>
      <c r="I76" s="16"/>
      <c r="J76" s="15"/>
      <c r="K76" s="110"/>
      <c r="L76" s="87"/>
      <c r="M76" s="16"/>
      <c r="N76" s="15"/>
      <c r="O76" s="110"/>
      <c r="P76" s="87"/>
      <c r="Q76" s="146"/>
      <c r="R76" s="147"/>
      <c r="S76" s="599"/>
      <c r="T76" s="146"/>
      <c r="U76" s="147"/>
      <c r="V76" s="721"/>
      <c r="W76" s="174">
        <f t="shared" ref="W76:X87" si="52">I76+K76+M76+O76+G76+E76+C76+Q76</f>
        <v>0</v>
      </c>
      <c r="X76" s="207">
        <f t="shared" si="52"/>
        <v>0</v>
      </c>
      <c r="Y76" s="74">
        <f t="shared" ref="Y76:Y87" si="53">W76+X76</f>
        <v>0</v>
      </c>
    </row>
    <row r="77" spans="2:26" ht="15" customHeight="1" x14ac:dyDescent="0.2">
      <c r="B77" s="63" t="s">
        <v>58</v>
      </c>
      <c r="C77" s="22"/>
      <c r="D77" s="87"/>
      <c r="E77" s="545">
        <v>1</v>
      </c>
      <c r="F77" s="15"/>
      <c r="G77" s="22"/>
      <c r="H77" s="25"/>
      <c r="I77" s="16"/>
      <c r="J77" s="15"/>
      <c r="K77" s="546">
        <v>1</v>
      </c>
      <c r="L77" s="87"/>
      <c r="M77" s="16"/>
      <c r="N77" s="15"/>
      <c r="O77" s="110"/>
      <c r="P77" s="87"/>
      <c r="Q77" s="146"/>
      <c r="R77" s="147"/>
      <c r="S77" s="599"/>
      <c r="T77" s="150">
        <v>2</v>
      </c>
      <c r="U77" s="151"/>
      <c r="V77" s="721"/>
      <c r="W77" s="174">
        <f t="shared" si="52"/>
        <v>2</v>
      </c>
      <c r="X77" s="207">
        <f t="shared" si="52"/>
        <v>0</v>
      </c>
      <c r="Y77" s="74">
        <f t="shared" si="53"/>
        <v>2</v>
      </c>
    </row>
    <row r="78" spans="2:26" ht="15" customHeight="1" x14ac:dyDescent="0.2">
      <c r="B78" s="64" t="s">
        <v>32</v>
      </c>
      <c r="C78" s="88"/>
      <c r="D78" s="89"/>
      <c r="E78" s="576">
        <v>1</v>
      </c>
      <c r="F78" s="587">
        <v>1</v>
      </c>
      <c r="G78" s="88"/>
      <c r="H78" s="90"/>
      <c r="I78" s="30"/>
      <c r="J78" s="31"/>
      <c r="K78" s="112"/>
      <c r="L78" s="89"/>
      <c r="M78" s="576">
        <v>1</v>
      </c>
      <c r="N78" s="31"/>
      <c r="O78" s="112"/>
      <c r="P78" s="89"/>
      <c r="Q78" s="148"/>
      <c r="R78" s="594">
        <v>1</v>
      </c>
      <c r="S78" s="600">
        <v>1</v>
      </c>
      <c r="T78" s="146">
        <v>4</v>
      </c>
      <c r="U78" s="147"/>
      <c r="V78" s="721"/>
      <c r="W78" s="176">
        <f t="shared" si="52"/>
        <v>2</v>
      </c>
      <c r="X78" s="208">
        <f t="shared" si="52"/>
        <v>2</v>
      </c>
      <c r="Y78" s="75">
        <f t="shared" si="53"/>
        <v>4</v>
      </c>
    </row>
    <row r="79" spans="2:26" ht="15" customHeight="1" x14ac:dyDescent="0.2">
      <c r="B79" s="63" t="s">
        <v>33</v>
      </c>
      <c r="C79" s="22"/>
      <c r="D79" s="87"/>
      <c r="E79" s="16"/>
      <c r="F79" s="15"/>
      <c r="G79" s="22"/>
      <c r="H79" s="25"/>
      <c r="I79" s="16"/>
      <c r="J79" s="15"/>
      <c r="K79" s="110"/>
      <c r="L79" s="87"/>
      <c r="M79" s="16"/>
      <c r="N79" s="15"/>
      <c r="O79" s="110"/>
      <c r="P79" s="87"/>
      <c r="Q79" s="146"/>
      <c r="R79" s="147"/>
      <c r="S79" s="599"/>
      <c r="T79" s="146"/>
      <c r="U79" s="147"/>
      <c r="V79" s="721"/>
      <c r="W79" s="174">
        <f t="shared" si="52"/>
        <v>0</v>
      </c>
      <c r="X79" s="207">
        <f t="shared" si="52"/>
        <v>0</v>
      </c>
      <c r="Y79" s="74">
        <f t="shared" si="53"/>
        <v>0</v>
      </c>
    </row>
    <row r="80" spans="2:26" ht="15" customHeight="1" x14ac:dyDescent="0.2">
      <c r="B80" s="65" t="s">
        <v>34</v>
      </c>
      <c r="C80" s="93"/>
      <c r="D80" s="94"/>
      <c r="E80" s="591">
        <v>1</v>
      </c>
      <c r="F80" s="34"/>
      <c r="G80" s="93"/>
      <c r="H80" s="95"/>
      <c r="I80" s="33"/>
      <c r="J80" s="34"/>
      <c r="K80" s="592">
        <v>1</v>
      </c>
      <c r="L80" s="583">
        <v>2</v>
      </c>
      <c r="M80" s="33"/>
      <c r="N80" s="34"/>
      <c r="O80" s="108"/>
      <c r="P80" s="94"/>
      <c r="Q80" s="150"/>
      <c r="R80" s="151"/>
      <c r="S80" s="601">
        <v>1</v>
      </c>
      <c r="T80" s="146"/>
      <c r="U80" s="147">
        <v>2</v>
      </c>
      <c r="V80" s="721">
        <v>2</v>
      </c>
      <c r="W80" s="178">
        <f t="shared" si="52"/>
        <v>2</v>
      </c>
      <c r="X80" s="209">
        <f t="shared" si="52"/>
        <v>2</v>
      </c>
      <c r="Y80" s="76">
        <f t="shared" si="53"/>
        <v>4</v>
      </c>
    </row>
    <row r="81" spans="2:26" ht="15" customHeight="1" x14ac:dyDescent="0.2">
      <c r="B81" s="63" t="s">
        <v>35</v>
      </c>
      <c r="C81" s="547">
        <v>1</v>
      </c>
      <c r="D81" s="87"/>
      <c r="E81" s="16"/>
      <c r="F81" s="15"/>
      <c r="G81" s="22"/>
      <c r="H81" s="25"/>
      <c r="I81" s="16"/>
      <c r="J81" s="15"/>
      <c r="K81" s="546">
        <v>1</v>
      </c>
      <c r="L81" s="87"/>
      <c r="M81" s="16"/>
      <c r="N81" s="15"/>
      <c r="O81" s="110"/>
      <c r="P81" s="87"/>
      <c r="Q81" s="548">
        <v>1</v>
      </c>
      <c r="R81" s="147"/>
      <c r="S81" s="600">
        <v>1</v>
      </c>
      <c r="T81" s="148"/>
      <c r="U81" s="149">
        <v>3</v>
      </c>
      <c r="V81" s="721"/>
      <c r="W81" s="176">
        <f t="shared" si="52"/>
        <v>3</v>
      </c>
      <c r="X81" s="208">
        <f t="shared" si="52"/>
        <v>0</v>
      </c>
      <c r="Y81" s="75">
        <f t="shared" si="53"/>
        <v>3</v>
      </c>
    </row>
    <row r="82" spans="2:26" ht="15" customHeight="1" x14ac:dyDescent="0.2">
      <c r="B82" s="63" t="s">
        <v>36</v>
      </c>
      <c r="C82" s="22"/>
      <c r="D82" s="87"/>
      <c r="E82" s="16"/>
      <c r="F82" s="15"/>
      <c r="G82" s="547">
        <v>1</v>
      </c>
      <c r="H82" s="586">
        <v>1</v>
      </c>
      <c r="I82" s="16"/>
      <c r="J82" s="15"/>
      <c r="K82" s="110"/>
      <c r="L82" s="87"/>
      <c r="M82" s="16"/>
      <c r="N82" s="15"/>
      <c r="O82" s="546">
        <v>1</v>
      </c>
      <c r="P82" s="87"/>
      <c r="Q82" s="146"/>
      <c r="R82" s="147"/>
      <c r="S82" s="599"/>
      <c r="T82" s="146">
        <v>3</v>
      </c>
      <c r="U82" s="147"/>
      <c r="V82" s="721"/>
      <c r="W82" s="174">
        <f t="shared" si="52"/>
        <v>2</v>
      </c>
      <c r="X82" s="207">
        <f t="shared" si="52"/>
        <v>1</v>
      </c>
      <c r="Y82" s="74">
        <f t="shared" si="53"/>
        <v>3</v>
      </c>
    </row>
    <row r="83" spans="2:26" ht="15" customHeight="1" x14ac:dyDescent="0.2">
      <c r="B83" s="63" t="s">
        <v>37</v>
      </c>
      <c r="C83" s="22"/>
      <c r="D83" s="87"/>
      <c r="E83" s="16"/>
      <c r="F83" s="15"/>
      <c r="G83" s="22"/>
      <c r="H83" s="25"/>
      <c r="I83" s="16"/>
      <c r="J83" s="15"/>
      <c r="K83" s="110"/>
      <c r="L83" s="87"/>
      <c r="M83" s="16"/>
      <c r="N83" s="544">
        <v>1</v>
      </c>
      <c r="O83" s="110"/>
      <c r="P83" s="87"/>
      <c r="Q83" s="146"/>
      <c r="R83" s="147"/>
      <c r="S83" s="601"/>
      <c r="T83" s="150"/>
      <c r="U83" s="151">
        <v>1</v>
      </c>
      <c r="V83" s="721"/>
      <c r="W83" s="178">
        <f t="shared" si="52"/>
        <v>0</v>
      </c>
      <c r="X83" s="209">
        <f t="shared" si="52"/>
        <v>1</v>
      </c>
      <c r="Y83" s="76">
        <f t="shared" si="53"/>
        <v>1</v>
      </c>
    </row>
    <row r="84" spans="2:26" ht="15" customHeight="1" x14ac:dyDescent="0.2">
      <c r="B84" s="64" t="s">
        <v>38</v>
      </c>
      <c r="C84" s="88"/>
      <c r="D84" s="89"/>
      <c r="E84" s="30"/>
      <c r="F84" s="31"/>
      <c r="G84" s="88"/>
      <c r="H84" s="90"/>
      <c r="I84" s="576">
        <v>1</v>
      </c>
      <c r="J84" s="31"/>
      <c r="K84" s="579">
        <v>1</v>
      </c>
      <c r="L84" s="89"/>
      <c r="M84" s="576">
        <v>1</v>
      </c>
      <c r="N84" s="31"/>
      <c r="O84" s="112"/>
      <c r="P84" s="89"/>
      <c r="Q84" s="148"/>
      <c r="R84" s="149"/>
      <c r="S84" s="599">
        <v>1</v>
      </c>
      <c r="T84" s="146">
        <v>1</v>
      </c>
      <c r="U84" s="147">
        <v>1</v>
      </c>
      <c r="V84" s="721">
        <v>1</v>
      </c>
      <c r="W84" s="174">
        <f t="shared" si="52"/>
        <v>3</v>
      </c>
      <c r="X84" s="207">
        <f t="shared" si="52"/>
        <v>0</v>
      </c>
      <c r="Y84" s="74">
        <f t="shared" si="53"/>
        <v>3</v>
      </c>
    </row>
    <row r="85" spans="2:26" ht="15" customHeight="1" x14ac:dyDescent="0.2">
      <c r="B85" s="63" t="s">
        <v>39</v>
      </c>
      <c r="C85" s="22"/>
      <c r="D85" s="87"/>
      <c r="E85" s="16"/>
      <c r="F85" s="544">
        <v>1</v>
      </c>
      <c r="G85" s="22"/>
      <c r="H85" s="25"/>
      <c r="I85" s="16"/>
      <c r="J85" s="15"/>
      <c r="K85" s="110"/>
      <c r="L85" s="87"/>
      <c r="M85" s="16"/>
      <c r="N85" s="15"/>
      <c r="O85" s="110"/>
      <c r="P85" s="87"/>
      <c r="Q85" s="146"/>
      <c r="R85" s="147"/>
      <c r="S85" s="599"/>
      <c r="T85" s="146">
        <v>1</v>
      </c>
      <c r="U85" s="147"/>
      <c r="V85" s="721"/>
      <c r="W85" s="174">
        <f t="shared" si="52"/>
        <v>0</v>
      </c>
      <c r="X85" s="207">
        <f t="shared" si="52"/>
        <v>1</v>
      </c>
      <c r="Y85" s="74">
        <f t="shared" si="53"/>
        <v>1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96"/>
      <c r="H86" s="1082">
        <v>1</v>
      </c>
      <c r="I86" s="115"/>
      <c r="J86" s="28"/>
      <c r="K86" s="113"/>
      <c r="L86" s="97"/>
      <c r="M86" s="115"/>
      <c r="N86" s="28"/>
      <c r="O86" s="113"/>
      <c r="P86" s="97"/>
      <c r="Q86" s="152"/>
      <c r="R86" s="153"/>
      <c r="S86" s="599"/>
      <c r="T86" s="146">
        <v>1</v>
      </c>
      <c r="U86" s="147"/>
      <c r="V86" s="721"/>
      <c r="W86" s="199">
        <f t="shared" si="52"/>
        <v>0</v>
      </c>
      <c r="X86" s="210">
        <f t="shared" si="52"/>
        <v>1</v>
      </c>
      <c r="Y86" s="77">
        <f t="shared" si="53"/>
        <v>1</v>
      </c>
    </row>
    <row r="87" spans="2:26" ht="15" customHeight="1" thickBot="1" x14ac:dyDescent="0.25">
      <c r="B87" s="66" t="s">
        <v>29</v>
      </c>
      <c r="C87" s="154">
        <f>SUM(C75:C86)</f>
        <v>1</v>
      </c>
      <c r="D87" s="658">
        <f>SUM(D75:D86)</f>
        <v>0</v>
      </c>
      <c r="E87" s="154">
        <f t="shared" ref="E87:U87" si="54">SUM(E75:E86)</f>
        <v>4</v>
      </c>
      <c r="F87" s="82">
        <f t="shared" si="54"/>
        <v>2</v>
      </c>
      <c r="G87" s="154">
        <f t="shared" si="54"/>
        <v>1</v>
      </c>
      <c r="H87" s="82">
        <f t="shared" si="54"/>
        <v>2</v>
      </c>
      <c r="I87" s="154">
        <f t="shared" si="54"/>
        <v>1</v>
      </c>
      <c r="J87" s="658">
        <f t="shared" si="54"/>
        <v>0</v>
      </c>
      <c r="K87" s="154">
        <f t="shared" si="54"/>
        <v>4</v>
      </c>
      <c r="L87" s="82">
        <f t="shared" si="54"/>
        <v>2</v>
      </c>
      <c r="M87" s="154">
        <f t="shared" si="54"/>
        <v>3</v>
      </c>
      <c r="N87" s="82">
        <f t="shared" si="54"/>
        <v>1</v>
      </c>
      <c r="O87" s="154">
        <f t="shared" si="54"/>
        <v>1</v>
      </c>
      <c r="P87" s="82">
        <f t="shared" si="54"/>
        <v>1</v>
      </c>
      <c r="Q87" s="154">
        <f t="shared" si="54"/>
        <v>1</v>
      </c>
      <c r="R87" s="82">
        <f t="shared" si="54"/>
        <v>1</v>
      </c>
      <c r="S87" s="647">
        <f>SUM(S75:S86)</f>
        <v>4</v>
      </c>
      <c r="T87" s="59">
        <f t="shared" si="54"/>
        <v>15</v>
      </c>
      <c r="U87" s="56">
        <f t="shared" si="54"/>
        <v>7</v>
      </c>
      <c r="V87" s="721">
        <v>3</v>
      </c>
      <c r="W87" s="119">
        <f t="shared" si="52"/>
        <v>16</v>
      </c>
      <c r="X87" s="60">
        <f t="shared" si="52"/>
        <v>9</v>
      </c>
      <c r="Y87" s="57">
        <f t="shared" si="53"/>
        <v>25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55">D75</f>
        <v>0</v>
      </c>
      <c r="E88" s="447">
        <f t="shared" si="55"/>
        <v>1</v>
      </c>
      <c r="F88" s="467">
        <f t="shared" si="55"/>
        <v>0</v>
      </c>
      <c r="G88" s="447">
        <f t="shared" si="55"/>
        <v>0</v>
      </c>
      <c r="H88" s="467">
        <f t="shared" si="55"/>
        <v>0</v>
      </c>
      <c r="I88" s="447">
        <f t="shared" si="55"/>
        <v>0</v>
      </c>
      <c r="J88" s="467">
        <f t="shared" si="55"/>
        <v>0</v>
      </c>
      <c r="K88" s="447">
        <f t="shared" si="55"/>
        <v>0</v>
      </c>
      <c r="L88" s="467">
        <f t="shared" si="55"/>
        <v>0</v>
      </c>
      <c r="M88" s="447">
        <f t="shared" si="55"/>
        <v>1</v>
      </c>
      <c r="N88" s="467">
        <f t="shared" si="55"/>
        <v>0</v>
      </c>
      <c r="O88" s="447">
        <f t="shared" si="55"/>
        <v>0</v>
      </c>
      <c r="P88" s="467">
        <f t="shared" si="55"/>
        <v>1</v>
      </c>
      <c r="Q88" s="447">
        <f t="shared" si="55"/>
        <v>0</v>
      </c>
      <c r="R88" s="467">
        <f t="shared" si="55"/>
        <v>0</v>
      </c>
      <c r="T88" s="447">
        <f>T75</f>
        <v>3</v>
      </c>
      <c r="U88" s="467">
        <f>U75</f>
        <v>0</v>
      </c>
      <c r="W88" s="447">
        <f>W75</f>
        <v>2</v>
      </c>
      <c r="X88" s="449">
        <f>X75</f>
        <v>1</v>
      </c>
      <c r="Y88" s="456">
        <f>Y75</f>
        <v>3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56">D76+D88</f>
        <v>0</v>
      </c>
      <c r="E89" s="461">
        <f t="shared" si="56"/>
        <v>1</v>
      </c>
      <c r="F89" s="468">
        <f t="shared" si="56"/>
        <v>0</v>
      </c>
      <c r="G89" s="461">
        <f t="shared" si="56"/>
        <v>0</v>
      </c>
      <c r="H89" s="468">
        <f t="shared" si="56"/>
        <v>0</v>
      </c>
      <c r="I89" s="461">
        <f t="shared" si="56"/>
        <v>0</v>
      </c>
      <c r="J89" s="468">
        <f t="shared" si="56"/>
        <v>0</v>
      </c>
      <c r="K89" s="461">
        <f t="shared" si="56"/>
        <v>0</v>
      </c>
      <c r="L89" s="468">
        <f t="shared" si="56"/>
        <v>0</v>
      </c>
      <c r="M89" s="461">
        <f t="shared" si="56"/>
        <v>1</v>
      </c>
      <c r="N89" s="468">
        <f t="shared" si="56"/>
        <v>0</v>
      </c>
      <c r="O89" s="461">
        <f t="shared" si="56"/>
        <v>0</v>
      </c>
      <c r="P89" s="468">
        <f t="shared" si="56"/>
        <v>1</v>
      </c>
      <c r="Q89" s="461">
        <f t="shared" si="56"/>
        <v>0</v>
      </c>
      <c r="R89" s="468">
        <f t="shared" si="56"/>
        <v>0</v>
      </c>
      <c r="S89" s="1"/>
      <c r="T89" s="461">
        <f t="shared" ref="T89:U99" si="57">T76+T88</f>
        <v>3</v>
      </c>
      <c r="U89" s="468">
        <f t="shared" si="57"/>
        <v>0</v>
      </c>
      <c r="V89" s="10"/>
      <c r="W89" s="461">
        <f t="shared" ref="W89:Y99" si="58">W76+W88</f>
        <v>2</v>
      </c>
      <c r="X89" s="450">
        <f t="shared" si="58"/>
        <v>1</v>
      </c>
      <c r="Y89" s="457">
        <f t="shared" si="58"/>
        <v>3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59">C77+C89</f>
        <v>0</v>
      </c>
      <c r="D90" s="469">
        <f t="shared" si="56"/>
        <v>0</v>
      </c>
      <c r="E90" s="462">
        <f t="shared" si="56"/>
        <v>2</v>
      </c>
      <c r="F90" s="469">
        <f t="shared" si="56"/>
        <v>0</v>
      </c>
      <c r="G90" s="462">
        <f t="shared" si="56"/>
        <v>0</v>
      </c>
      <c r="H90" s="469">
        <f t="shared" si="56"/>
        <v>0</v>
      </c>
      <c r="I90" s="462">
        <f t="shared" si="56"/>
        <v>0</v>
      </c>
      <c r="J90" s="469">
        <f t="shared" si="56"/>
        <v>0</v>
      </c>
      <c r="K90" s="462">
        <f t="shared" si="56"/>
        <v>1</v>
      </c>
      <c r="L90" s="469">
        <f t="shared" si="56"/>
        <v>0</v>
      </c>
      <c r="M90" s="462">
        <f t="shared" si="56"/>
        <v>1</v>
      </c>
      <c r="N90" s="469">
        <f t="shared" si="56"/>
        <v>0</v>
      </c>
      <c r="O90" s="462">
        <f t="shared" si="56"/>
        <v>0</v>
      </c>
      <c r="P90" s="469">
        <f t="shared" si="56"/>
        <v>1</v>
      </c>
      <c r="Q90" s="462">
        <f t="shared" si="56"/>
        <v>0</v>
      </c>
      <c r="R90" s="469">
        <f t="shared" si="56"/>
        <v>0</v>
      </c>
      <c r="S90" s="1"/>
      <c r="T90" s="462">
        <f t="shared" si="57"/>
        <v>5</v>
      </c>
      <c r="U90" s="469">
        <f t="shared" si="57"/>
        <v>0</v>
      </c>
      <c r="V90" s="10"/>
      <c r="W90" s="462">
        <f t="shared" si="58"/>
        <v>4</v>
      </c>
      <c r="X90" s="452">
        <f t="shared" si="58"/>
        <v>1</v>
      </c>
      <c r="Y90" s="458">
        <f t="shared" si="58"/>
        <v>5</v>
      </c>
      <c r="Z90" s="10"/>
    </row>
    <row r="91" spans="2:26" s="14" customFormat="1" ht="15" hidden="1" customHeight="1" x14ac:dyDescent="0.2">
      <c r="B91" s="444" t="s">
        <v>32</v>
      </c>
      <c r="C91" s="461">
        <f t="shared" si="59"/>
        <v>0</v>
      </c>
      <c r="D91" s="468">
        <f t="shared" si="56"/>
        <v>0</v>
      </c>
      <c r="E91" s="461">
        <f t="shared" si="56"/>
        <v>3</v>
      </c>
      <c r="F91" s="468">
        <f t="shared" si="56"/>
        <v>1</v>
      </c>
      <c r="G91" s="461">
        <f t="shared" si="56"/>
        <v>0</v>
      </c>
      <c r="H91" s="468">
        <f t="shared" si="56"/>
        <v>0</v>
      </c>
      <c r="I91" s="461">
        <f t="shared" si="56"/>
        <v>0</v>
      </c>
      <c r="J91" s="468">
        <f t="shared" si="56"/>
        <v>0</v>
      </c>
      <c r="K91" s="461">
        <f t="shared" si="56"/>
        <v>1</v>
      </c>
      <c r="L91" s="468">
        <f t="shared" si="56"/>
        <v>0</v>
      </c>
      <c r="M91" s="461">
        <f t="shared" si="56"/>
        <v>2</v>
      </c>
      <c r="N91" s="468">
        <f t="shared" si="56"/>
        <v>0</v>
      </c>
      <c r="O91" s="461">
        <f t="shared" si="56"/>
        <v>0</v>
      </c>
      <c r="P91" s="468">
        <f t="shared" si="56"/>
        <v>1</v>
      </c>
      <c r="Q91" s="461">
        <f t="shared" si="56"/>
        <v>0</v>
      </c>
      <c r="R91" s="468">
        <f t="shared" si="56"/>
        <v>1</v>
      </c>
      <c r="S91" s="1"/>
      <c r="T91" s="461">
        <f t="shared" si="57"/>
        <v>9</v>
      </c>
      <c r="U91" s="468">
        <f t="shared" si="57"/>
        <v>0</v>
      </c>
      <c r="V91" s="10"/>
      <c r="W91" s="461">
        <f t="shared" si="58"/>
        <v>6</v>
      </c>
      <c r="X91" s="450">
        <f t="shared" si="58"/>
        <v>3</v>
      </c>
      <c r="Y91" s="457">
        <f t="shared" si="58"/>
        <v>9</v>
      </c>
      <c r="Z91" s="10"/>
    </row>
    <row r="92" spans="2:26" s="14" customFormat="1" ht="15" hidden="1" customHeight="1" x14ac:dyDescent="0.2">
      <c r="B92" s="443" t="s">
        <v>33</v>
      </c>
      <c r="C92" s="461">
        <f t="shared" si="59"/>
        <v>0</v>
      </c>
      <c r="D92" s="468">
        <f t="shared" si="56"/>
        <v>0</v>
      </c>
      <c r="E92" s="461">
        <f t="shared" si="56"/>
        <v>3</v>
      </c>
      <c r="F92" s="468">
        <f t="shared" si="56"/>
        <v>1</v>
      </c>
      <c r="G92" s="461">
        <f t="shared" si="56"/>
        <v>0</v>
      </c>
      <c r="H92" s="468">
        <f t="shared" si="56"/>
        <v>0</v>
      </c>
      <c r="I92" s="461">
        <f t="shared" si="56"/>
        <v>0</v>
      </c>
      <c r="J92" s="468">
        <f t="shared" si="56"/>
        <v>0</v>
      </c>
      <c r="K92" s="461">
        <f t="shared" si="56"/>
        <v>1</v>
      </c>
      <c r="L92" s="468">
        <f t="shared" si="56"/>
        <v>0</v>
      </c>
      <c r="M92" s="461">
        <f t="shared" si="56"/>
        <v>2</v>
      </c>
      <c r="N92" s="468">
        <f t="shared" si="56"/>
        <v>0</v>
      </c>
      <c r="O92" s="461">
        <f t="shared" si="56"/>
        <v>0</v>
      </c>
      <c r="P92" s="468">
        <f t="shared" si="56"/>
        <v>1</v>
      </c>
      <c r="Q92" s="461">
        <f t="shared" si="56"/>
        <v>0</v>
      </c>
      <c r="R92" s="468">
        <f t="shared" si="56"/>
        <v>1</v>
      </c>
      <c r="S92" s="1"/>
      <c r="T92" s="461">
        <f t="shared" si="57"/>
        <v>9</v>
      </c>
      <c r="U92" s="468">
        <f t="shared" si="57"/>
        <v>0</v>
      </c>
      <c r="V92" s="10"/>
      <c r="W92" s="461">
        <f t="shared" si="58"/>
        <v>6</v>
      </c>
      <c r="X92" s="450">
        <f t="shared" si="58"/>
        <v>3</v>
      </c>
      <c r="Y92" s="457">
        <f t="shared" si="58"/>
        <v>9</v>
      </c>
      <c r="Z92" s="10"/>
    </row>
    <row r="93" spans="2:26" s="14" customFormat="1" ht="15" hidden="1" customHeight="1" x14ac:dyDescent="0.2">
      <c r="B93" s="445" t="s">
        <v>34</v>
      </c>
      <c r="C93" s="461">
        <f t="shared" si="59"/>
        <v>0</v>
      </c>
      <c r="D93" s="468">
        <f t="shared" si="56"/>
        <v>0</v>
      </c>
      <c r="E93" s="461">
        <f t="shared" si="56"/>
        <v>4</v>
      </c>
      <c r="F93" s="468">
        <f t="shared" si="56"/>
        <v>1</v>
      </c>
      <c r="G93" s="461">
        <f t="shared" si="56"/>
        <v>0</v>
      </c>
      <c r="H93" s="468">
        <f t="shared" si="56"/>
        <v>0</v>
      </c>
      <c r="I93" s="461">
        <f t="shared" si="56"/>
        <v>0</v>
      </c>
      <c r="J93" s="468">
        <f t="shared" si="56"/>
        <v>0</v>
      </c>
      <c r="K93" s="461">
        <f t="shared" si="56"/>
        <v>2</v>
      </c>
      <c r="L93" s="468">
        <f t="shared" si="56"/>
        <v>2</v>
      </c>
      <c r="M93" s="461">
        <f t="shared" si="56"/>
        <v>2</v>
      </c>
      <c r="N93" s="468">
        <f t="shared" si="56"/>
        <v>0</v>
      </c>
      <c r="O93" s="461">
        <f t="shared" si="56"/>
        <v>0</v>
      </c>
      <c r="P93" s="468">
        <f t="shared" si="56"/>
        <v>1</v>
      </c>
      <c r="Q93" s="461">
        <f t="shared" si="56"/>
        <v>0</v>
      </c>
      <c r="R93" s="468">
        <f t="shared" si="56"/>
        <v>1</v>
      </c>
      <c r="S93" s="1"/>
      <c r="T93" s="461">
        <f t="shared" si="57"/>
        <v>9</v>
      </c>
      <c r="U93" s="468">
        <f t="shared" si="57"/>
        <v>2</v>
      </c>
      <c r="V93" s="10"/>
      <c r="W93" s="461">
        <f t="shared" si="58"/>
        <v>8</v>
      </c>
      <c r="X93" s="450">
        <f t="shared" si="58"/>
        <v>5</v>
      </c>
      <c r="Y93" s="457">
        <f t="shared" si="58"/>
        <v>13</v>
      </c>
      <c r="Z93" s="10"/>
    </row>
    <row r="94" spans="2:26" s="14" customFormat="1" ht="15" hidden="1" customHeight="1" x14ac:dyDescent="0.2">
      <c r="B94" s="443" t="s">
        <v>35</v>
      </c>
      <c r="C94" s="463">
        <f t="shared" si="59"/>
        <v>1</v>
      </c>
      <c r="D94" s="470">
        <f t="shared" si="56"/>
        <v>0</v>
      </c>
      <c r="E94" s="463">
        <f t="shared" si="56"/>
        <v>4</v>
      </c>
      <c r="F94" s="470">
        <f t="shared" si="56"/>
        <v>1</v>
      </c>
      <c r="G94" s="463">
        <f t="shared" si="56"/>
        <v>0</v>
      </c>
      <c r="H94" s="470">
        <f t="shared" si="56"/>
        <v>0</v>
      </c>
      <c r="I94" s="463">
        <f t="shared" si="56"/>
        <v>0</v>
      </c>
      <c r="J94" s="470">
        <f t="shared" si="56"/>
        <v>0</v>
      </c>
      <c r="K94" s="463">
        <f t="shared" si="56"/>
        <v>3</v>
      </c>
      <c r="L94" s="470">
        <f t="shared" si="56"/>
        <v>2</v>
      </c>
      <c r="M94" s="463">
        <f t="shared" si="56"/>
        <v>2</v>
      </c>
      <c r="N94" s="470">
        <f t="shared" si="56"/>
        <v>0</v>
      </c>
      <c r="O94" s="463">
        <f t="shared" si="56"/>
        <v>0</v>
      </c>
      <c r="P94" s="470">
        <f t="shared" si="56"/>
        <v>1</v>
      </c>
      <c r="Q94" s="463">
        <f t="shared" si="56"/>
        <v>1</v>
      </c>
      <c r="R94" s="470">
        <f t="shared" si="56"/>
        <v>1</v>
      </c>
      <c r="S94" s="1"/>
      <c r="T94" s="463">
        <f t="shared" si="57"/>
        <v>9</v>
      </c>
      <c r="U94" s="470">
        <f t="shared" si="57"/>
        <v>5</v>
      </c>
      <c r="V94" s="10"/>
      <c r="W94" s="463">
        <f t="shared" si="58"/>
        <v>11</v>
      </c>
      <c r="X94" s="454">
        <f t="shared" si="58"/>
        <v>5</v>
      </c>
      <c r="Y94" s="459">
        <f t="shared" si="58"/>
        <v>16</v>
      </c>
      <c r="Z94" s="10"/>
    </row>
    <row r="95" spans="2:26" s="14" customFormat="1" ht="15" hidden="1" customHeight="1" x14ac:dyDescent="0.2">
      <c r="B95" s="443" t="s">
        <v>36</v>
      </c>
      <c r="C95" s="461">
        <f t="shared" si="59"/>
        <v>1</v>
      </c>
      <c r="D95" s="468">
        <f t="shared" si="56"/>
        <v>0</v>
      </c>
      <c r="E95" s="461">
        <f t="shared" si="56"/>
        <v>4</v>
      </c>
      <c r="F95" s="468">
        <f t="shared" si="56"/>
        <v>1</v>
      </c>
      <c r="G95" s="461">
        <f t="shared" si="56"/>
        <v>1</v>
      </c>
      <c r="H95" s="468">
        <f t="shared" si="56"/>
        <v>1</v>
      </c>
      <c r="I95" s="461">
        <f t="shared" si="56"/>
        <v>0</v>
      </c>
      <c r="J95" s="468">
        <f t="shared" si="56"/>
        <v>0</v>
      </c>
      <c r="K95" s="461">
        <f t="shared" si="56"/>
        <v>3</v>
      </c>
      <c r="L95" s="468">
        <f t="shared" si="56"/>
        <v>2</v>
      </c>
      <c r="M95" s="461">
        <f t="shared" si="56"/>
        <v>2</v>
      </c>
      <c r="N95" s="468">
        <f t="shared" si="56"/>
        <v>0</v>
      </c>
      <c r="O95" s="461">
        <f t="shared" si="56"/>
        <v>1</v>
      </c>
      <c r="P95" s="468">
        <f t="shared" si="56"/>
        <v>1</v>
      </c>
      <c r="Q95" s="461">
        <f t="shared" si="56"/>
        <v>1</v>
      </c>
      <c r="R95" s="468">
        <f t="shared" si="56"/>
        <v>1</v>
      </c>
      <c r="S95" s="1"/>
      <c r="T95" s="461">
        <f t="shared" si="57"/>
        <v>12</v>
      </c>
      <c r="U95" s="468">
        <f t="shared" si="57"/>
        <v>5</v>
      </c>
      <c r="V95" s="10"/>
      <c r="W95" s="461">
        <f t="shared" si="58"/>
        <v>13</v>
      </c>
      <c r="X95" s="450">
        <f t="shared" si="58"/>
        <v>6</v>
      </c>
      <c r="Y95" s="457">
        <f t="shared" si="58"/>
        <v>19</v>
      </c>
      <c r="Z95" s="10"/>
    </row>
    <row r="96" spans="2:26" s="14" customFormat="1" ht="15" hidden="1" customHeight="1" x14ac:dyDescent="0.2">
      <c r="B96" s="443" t="s">
        <v>37</v>
      </c>
      <c r="C96" s="462">
        <f t="shared" si="59"/>
        <v>1</v>
      </c>
      <c r="D96" s="469">
        <f t="shared" si="56"/>
        <v>0</v>
      </c>
      <c r="E96" s="462">
        <f t="shared" si="56"/>
        <v>4</v>
      </c>
      <c r="F96" s="469">
        <f t="shared" si="56"/>
        <v>1</v>
      </c>
      <c r="G96" s="462">
        <f t="shared" si="56"/>
        <v>1</v>
      </c>
      <c r="H96" s="469">
        <f t="shared" si="56"/>
        <v>1</v>
      </c>
      <c r="I96" s="462">
        <f t="shared" si="56"/>
        <v>0</v>
      </c>
      <c r="J96" s="469">
        <f t="shared" si="56"/>
        <v>0</v>
      </c>
      <c r="K96" s="462">
        <f t="shared" si="56"/>
        <v>3</v>
      </c>
      <c r="L96" s="469">
        <f t="shared" si="56"/>
        <v>2</v>
      </c>
      <c r="M96" s="462">
        <f t="shared" si="56"/>
        <v>2</v>
      </c>
      <c r="N96" s="469">
        <f t="shared" si="56"/>
        <v>1</v>
      </c>
      <c r="O96" s="462">
        <f t="shared" si="56"/>
        <v>1</v>
      </c>
      <c r="P96" s="469">
        <f t="shared" si="56"/>
        <v>1</v>
      </c>
      <c r="Q96" s="462">
        <f t="shared" si="56"/>
        <v>1</v>
      </c>
      <c r="R96" s="469">
        <f t="shared" si="56"/>
        <v>1</v>
      </c>
      <c r="S96" s="1"/>
      <c r="T96" s="462">
        <f t="shared" si="57"/>
        <v>12</v>
      </c>
      <c r="U96" s="469">
        <f t="shared" si="57"/>
        <v>6</v>
      </c>
      <c r="V96" s="10"/>
      <c r="W96" s="462">
        <f t="shared" si="58"/>
        <v>13</v>
      </c>
      <c r="X96" s="452">
        <f t="shared" si="58"/>
        <v>7</v>
      </c>
      <c r="Y96" s="458">
        <f t="shared" si="58"/>
        <v>20</v>
      </c>
      <c r="Z96" s="10"/>
    </row>
    <row r="97" spans="2:26" s="14" customFormat="1" ht="15" hidden="1" customHeight="1" x14ac:dyDescent="0.2">
      <c r="B97" s="444" t="s">
        <v>38</v>
      </c>
      <c r="C97" s="461">
        <f t="shared" si="59"/>
        <v>1</v>
      </c>
      <c r="D97" s="468">
        <f t="shared" si="56"/>
        <v>0</v>
      </c>
      <c r="E97" s="461">
        <f t="shared" si="56"/>
        <v>4</v>
      </c>
      <c r="F97" s="468">
        <f t="shared" si="56"/>
        <v>1</v>
      </c>
      <c r="G97" s="461">
        <f t="shared" si="56"/>
        <v>1</v>
      </c>
      <c r="H97" s="468">
        <f t="shared" si="56"/>
        <v>1</v>
      </c>
      <c r="I97" s="461">
        <f t="shared" si="56"/>
        <v>1</v>
      </c>
      <c r="J97" s="468">
        <f t="shared" si="56"/>
        <v>0</v>
      </c>
      <c r="K97" s="461">
        <f t="shared" si="56"/>
        <v>4</v>
      </c>
      <c r="L97" s="468">
        <f t="shared" si="56"/>
        <v>2</v>
      </c>
      <c r="M97" s="461">
        <f t="shared" si="56"/>
        <v>3</v>
      </c>
      <c r="N97" s="468">
        <f t="shared" si="56"/>
        <v>1</v>
      </c>
      <c r="O97" s="461">
        <f t="shared" si="56"/>
        <v>1</v>
      </c>
      <c r="P97" s="468">
        <f t="shared" si="56"/>
        <v>1</v>
      </c>
      <c r="Q97" s="461">
        <f t="shared" si="56"/>
        <v>1</v>
      </c>
      <c r="R97" s="468">
        <f t="shared" si="56"/>
        <v>1</v>
      </c>
      <c r="S97" s="1"/>
      <c r="T97" s="461">
        <f t="shared" si="57"/>
        <v>13</v>
      </c>
      <c r="U97" s="468">
        <f t="shared" si="57"/>
        <v>7</v>
      </c>
      <c r="V97" s="10"/>
      <c r="W97" s="461">
        <f t="shared" si="58"/>
        <v>16</v>
      </c>
      <c r="X97" s="450">
        <f t="shared" si="58"/>
        <v>7</v>
      </c>
      <c r="Y97" s="457">
        <f t="shared" si="58"/>
        <v>23</v>
      </c>
      <c r="Z97" s="10"/>
    </row>
    <row r="98" spans="2:26" s="14" customFormat="1" ht="15" hidden="1" customHeight="1" x14ac:dyDescent="0.2">
      <c r="B98" s="443" t="s">
        <v>39</v>
      </c>
      <c r="C98" s="461">
        <f t="shared" si="59"/>
        <v>1</v>
      </c>
      <c r="D98" s="468">
        <f t="shared" si="56"/>
        <v>0</v>
      </c>
      <c r="E98" s="461">
        <f t="shared" si="56"/>
        <v>4</v>
      </c>
      <c r="F98" s="468">
        <f t="shared" si="56"/>
        <v>2</v>
      </c>
      <c r="G98" s="461">
        <f t="shared" si="56"/>
        <v>1</v>
      </c>
      <c r="H98" s="468">
        <f t="shared" si="56"/>
        <v>1</v>
      </c>
      <c r="I98" s="461">
        <f t="shared" si="56"/>
        <v>1</v>
      </c>
      <c r="J98" s="468">
        <f t="shared" si="56"/>
        <v>0</v>
      </c>
      <c r="K98" s="461">
        <f t="shared" si="56"/>
        <v>4</v>
      </c>
      <c r="L98" s="468">
        <f t="shared" si="56"/>
        <v>2</v>
      </c>
      <c r="M98" s="461">
        <f t="shared" si="56"/>
        <v>3</v>
      </c>
      <c r="N98" s="468">
        <f t="shared" si="56"/>
        <v>1</v>
      </c>
      <c r="O98" s="461">
        <f t="shared" si="56"/>
        <v>1</v>
      </c>
      <c r="P98" s="468">
        <f t="shared" si="56"/>
        <v>1</v>
      </c>
      <c r="Q98" s="461">
        <f t="shared" si="56"/>
        <v>1</v>
      </c>
      <c r="R98" s="468">
        <f t="shared" si="56"/>
        <v>1</v>
      </c>
      <c r="S98" s="1"/>
      <c r="T98" s="461">
        <f t="shared" si="57"/>
        <v>14</v>
      </c>
      <c r="U98" s="468">
        <f t="shared" si="57"/>
        <v>7</v>
      </c>
      <c r="V98" s="10"/>
      <c r="W98" s="461">
        <f t="shared" si="58"/>
        <v>16</v>
      </c>
      <c r="X98" s="450">
        <f t="shared" si="58"/>
        <v>8</v>
      </c>
      <c r="Y98" s="457">
        <f t="shared" si="58"/>
        <v>24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59"/>
        <v>1</v>
      </c>
      <c r="D99" s="471">
        <f t="shared" si="56"/>
        <v>0</v>
      </c>
      <c r="E99" s="464">
        <f t="shared" si="56"/>
        <v>4</v>
      </c>
      <c r="F99" s="471">
        <f t="shared" si="56"/>
        <v>2</v>
      </c>
      <c r="G99" s="464">
        <f t="shared" si="56"/>
        <v>1</v>
      </c>
      <c r="H99" s="471">
        <f t="shared" si="56"/>
        <v>2</v>
      </c>
      <c r="I99" s="464">
        <f t="shared" si="56"/>
        <v>1</v>
      </c>
      <c r="J99" s="471">
        <f t="shared" si="56"/>
        <v>0</v>
      </c>
      <c r="K99" s="464">
        <f t="shared" si="56"/>
        <v>4</v>
      </c>
      <c r="L99" s="471">
        <f t="shared" si="56"/>
        <v>2</v>
      </c>
      <c r="M99" s="464">
        <f t="shared" si="56"/>
        <v>3</v>
      </c>
      <c r="N99" s="471">
        <f t="shared" si="56"/>
        <v>1</v>
      </c>
      <c r="O99" s="464">
        <f t="shared" si="56"/>
        <v>1</v>
      </c>
      <c r="P99" s="471">
        <f t="shared" si="56"/>
        <v>1</v>
      </c>
      <c r="Q99" s="464">
        <f t="shared" si="56"/>
        <v>1</v>
      </c>
      <c r="R99" s="471">
        <f t="shared" si="56"/>
        <v>1</v>
      </c>
      <c r="S99" s="1"/>
      <c r="T99" s="464">
        <f t="shared" si="57"/>
        <v>15</v>
      </c>
      <c r="U99" s="471">
        <f t="shared" si="57"/>
        <v>7</v>
      </c>
      <c r="V99" s="10"/>
      <c r="W99" s="464">
        <f t="shared" si="58"/>
        <v>16</v>
      </c>
      <c r="X99" s="465">
        <f t="shared" si="58"/>
        <v>9</v>
      </c>
      <c r="Y99" s="460">
        <f t="shared" si="58"/>
        <v>25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598" t="s">
        <v>91</v>
      </c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216" t="str">
        <f>T7</f>
        <v>2015  ~  2016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694" t="s">
        <v>28</v>
      </c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86"/>
      <c r="G105" s="84"/>
      <c r="H105" s="36"/>
      <c r="I105" s="26"/>
      <c r="J105" s="27"/>
      <c r="K105" s="109"/>
      <c r="L105" s="85"/>
      <c r="M105" s="26"/>
      <c r="N105" s="27"/>
      <c r="O105" s="109"/>
      <c r="P105" s="85"/>
      <c r="Q105" s="577">
        <v>1</v>
      </c>
      <c r="R105" s="27"/>
      <c r="S105" s="109"/>
      <c r="T105" s="36"/>
      <c r="U105" s="599"/>
      <c r="V105" s="12"/>
      <c r="W105" s="172">
        <f>I105+K105+M105+O105+G105+E105+C105+Q105+S105</f>
        <v>1</v>
      </c>
      <c r="X105" s="206">
        <f>J105+L105+N105+P105+H105+F105+D105+R105+T105</f>
        <v>0</v>
      </c>
      <c r="Y105" s="73">
        <f>W105+X105</f>
        <v>1</v>
      </c>
    </row>
    <row r="106" spans="2:26" ht="15" customHeight="1" x14ac:dyDescent="0.2">
      <c r="B106" s="63" t="s">
        <v>31</v>
      </c>
      <c r="C106" s="22"/>
      <c r="D106" s="87"/>
      <c r="E106" s="16"/>
      <c r="F106" s="23"/>
      <c r="G106" s="22"/>
      <c r="H106" s="25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546">
        <v>1</v>
      </c>
      <c r="T106" s="25"/>
      <c r="U106" s="599"/>
      <c r="V106" s="12"/>
      <c r="W106" s="174">
        <f t="shared" ref="W106:X117" si="60">I106+K106+M106+O106+G106+E106+C106+Q106+S106</f>
        <v>1</v>
      </c>
      <c r="X106" s="207">
        <f t="shared" si="60"/>
        <v>0</v>
      </c>
      <c r="Y106" s="74">
        <f t="shared" ref="Y106:Y117" si="61">W106+X106</f>
        <v>1</v>
      </c>
    </row>
    <row r="107" spans="2:26" ht="15" customHeight="1" x14ac:dyDescent="0.2">
      <c r="B107" s="63" t="s">
        <v>58</v>
      </c>
      <c r="C107" s="22"/>
      <c r="D107" s="87"/>
      <c r="E107" s="16"/>
      <c r="F107" s="23"/>
      <c r="G107" s="22"/>
      <c r="H107" s="25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599"/>
      <c r="V107" s="12"/>
      <c r="W107" s="178">
        <f t="shared" si="60"/>
        <v>0</v>
      </c>
      <c r="X107" s="209">
        <f t="shared" si="60"/>
        <v>0</v>
      </c>
      <c r="Y107" s="74">
        <f t="shared" si="61"/>
        <v>0</v>
      </c>
    </row>
    <row r="108" spans="2:26" ht="15" customHeight="1" x14ac:dyDescent="0.2">
      <c r="B108" s="64" t="s">
        <v>32</v>
      </c>
      <c r="C108" s="88"/>
      <c r="D108" s="89"/>
      <c r="E108" s="578">
        <v>1</v>
      </c>
      <c r="F108" s="32"/>
      <c r="G108" s="88"/>
      <c r="H108" s="90"/>
      <c r="I108" s="30"/>
      <c r="J108" s="31"/>
      <c r="K108" s="112"/>
      <c r="L108" s="89"/>
      <c r="M108" s="30"/>
      <c r="N108" s="31"/>
      <c r="O108" s="112"/>
      <c r="P108" s="89"/>
      <c r="Q108" s="30"/>
      <c r="R108" s="31"/>
      <c r="S108" s="579">
        <v>1</v>
      </c>
      <c r="T108" s="90"/>
      <c r="U108" s="600"/>
      <c r="V108" s="12"/>
      <c r="W108" s="174">
        <f t="shared" si="60"/>
        <v>2</v>
      </c>
      <c r="X108" s="207">
        <f t="shared" si="60"/>
        <v>0</v>
      </c>
      <c r="Y108" s="75">
        <f t="shared" si="61"/>
        <v>2</v>
      </c>
    </row>
    <row r="109" spans="2:26" ht="15" customHeight="1" x14ac:dyDescent="0.2">
      <c r="B109" s="63" t="s">
        <v>33</v>
      </c>
      <c r="C109" s="22"/>
      <c r="D109" s="87"/>
      <c r="E109" s="16"/>
      <c r="F109" s="23"/>
      <c r="G109" s="650">
        <v>1</v>
      </c>
      <c r="H109" s="25"/>
      <c r="I109" s="16"/>
      <c r="J109" s="580">
        <v>1</v>
      </c>
      <c r="K109" s="110"/>
      <c r="L109" s="87"/>
      <c r="M109" s="16"/>
      <c r="N109" s="15"/>
      <c r="O109" s="110"/>
      <c r="P109" s="87"/>
      <c r="Q109" s="16"/>
      <c r="R109" s="15"/>
      <c r="S109" s="110"/>
      <c r="T109" s="25"/>
      <c r="U109" s="599"/>
      <c r="V109" s="12"/>
      <c r="W109" s="174">
        <f t="shared" si="60"/>
        <v>1</v>
      </c>
      <c r="X109" s="207">
        <f t="shared" si="60"/>
        <v>1</v>
      </c>
      <c r="Y109" s="74">
        <f t="shared" si="61"/>
        <v>2</v>
      </c>
    </row>
    <row r="110" spans="2:26" ht="15" customHeight="1" x14ac:dyDescent="0.2">
      <c r="B110" s="65" t="s">
        <v>34</v>
      </c>
      <c r="C110" s="93"/>
      <c r="D110" s="94"/>
      <c r="E110" s="33"/>
      <c r="F110" s="35"/>
      <c r="G110" s="93"/>
      <c r="H110" s="95"/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601"/>
      <c r="V110" s="12"/>
      <c r="W110" s="174">
        <f t="shared" si="60"/>
        <v>0</v>
      </c>
      <c r="X110" s="207">
        <f t="shared" si="60"/>
        <v>0</v>
      </c>
      <c r="Y110" s="76">
        <f t="shared" si="61"/>
        <v>0</v>
      </c>
    </row>
    <row r="111" spans="2:26" ht="15" customHeight="1" x14ac:dyDescent="0.2">
      <c r="B111" s="63" t="s">
        <v>35</v>
      </c>
      <c r="C111" s="22"/>
      <c r="D111" s="87"/>
      <c r="E111" s="16"/>
      <c r="F111" s="23"/>
      <c r="G111" s="717">
        <v>1</v>
      </c>
      <c r="H111" s="25"/>
      <c r="I111" s="16"/>
      <c r="J111" s="15"/>
      <c r="K111" s="110"/>
      <c r="L111" s="87"/>
      <c r="M111" s="16"/>
      <c r="N111" s="15"/>
      <c r="O111" s="110"/>
      <c r="P111" s="87"/>
      <c r="Q111" s="545">
        <v>1</v>
      </c>
      <c r="R111" s="15"/>
      <c r="S111" s="110"/>
      <c r="T111" s="25"/>
      <c r="U111" s="600">
        <v>1</v>
      </c>
      <c r="V111" s="12"/>
      <c r="W111" s="1058">
        <f t="shared" si="60"/>
        <v>2</v>
      </c>
      <c r="X111" s="208">
        <f t="shared" si="60"/>
        <v>0</v>
      </c>
      <c r="Y111" s="75">
        <f t="shared" si="61"/>
        <v>2</v>
      </c>
    </row>
    <row r="112" spans="2:26" ht="15" customHeight="1" x14ac:dyDescent="0.2">
      <c r="B112" s="63" t="s">
        <v>36</v>
      </c>
      <c r="C112" s="22"/>
      <c r="D112" s="87"/>
      <c r="E112" s="16"/>
      <c r="F112" s="23"/>
      <c r="G112" s="22"/>
      <c r="H112" s="25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599"/>
      <c r="V112" s="12"/>
      <c r="W112" s="174">
        <f t="shared" si="60"/>
        <v>0</v>
      </c>
      <c r="X112" s="207">
        <f t="shared" si="60"/>
        <v>0</v>
      </c>
      <c r="Y112" s="74">
        <f t="shared" si="61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23"/>
      <c r="G113" s="22"/>
      <c r="H113" s="25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601"/>
      <c r="V113" s="12"/>
      <c r="W113" s="178">
        <f t="shared" si="60"/>
        <v>0</v>
      </c>
      <c r="X113" s="209">
        <f t="shared" si="60"/>
        <v>0</v>
      </c>
      <c r="Y113" s="76">
        <f t="shared" si="61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32"/>
      <c r="G114" s="88"/>
      <c r="H114" s="90"/>
      <c r="I114" s="30"/>
      <c r="J114" s="31"/>
      <c r="K114" s="112"/>
      <c r="L114" s="89"/>
      <c r="M114" s="30"/>
      <c r="N114" s="31"/>
      <c r="O114" s="112"/>
      <c r="P114" s="89"/>
      <c r="Q114" s="30"/>
      <c r="R114" s="31"/>
      <c r="S114" s="112"/>
      <c r="T114" s="90"/>
      <c r="U114" s="599"/>
      <c r="V114" s="12"/>
      <c r="W114" s="174">
        <f t="shared" si="60"/>
        <v>0</v>
      </c>
      <c r="X114" s="207">
        <f t="shared" si="60"/>
        <v>0</v>
      </c>
      <c r="Y114" s="74">
        <f t="shared" si="61"/>
        <v>0</v>
      </c>
    </row>
    <row r="115" spans="2:25" ht="15" customHeight="1" x14ac:dyDescent="0.2">
      <c r="B115" s="63" t="s">
        <v>39</v>
      </c>
      <c r="C115" s="22"/>
      <c r="D115" s="87"/>
      <c r="E115" s="16"/>
      <c r="F115" s="23"/>
      <c r="G115" s="22"/>
      <c r="H115" s="25"/>
      <c r="I115" s="16"/>
      <c r="J115" s="544">
        <v>1</v>
      </c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599"/>
      <c r="V115" s="12"/>
      <c r="W115" s="174">
        <f t="shared" si="60"/>
        <v>0</v>
      </c>
      <c r="X115" s="207">
        <f t="shared" si="60"/>
        <v>1</v>
      </c>
      <c r="Y115" s="74">
        <f t="shared" si="61"/>
        <v>1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98"/>
      <c r="G116" s="96"/>
      <c r="H116" s="29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599"/>
      <c r="V116" s="12"/>
      <c r="W116" s="199">
        <f t="shared" si="60"/>
        <v>0</v>
      </c>
      <c r="X116" s="210">
        <f t="shared" si="60"/>
        <v>0</v>
      </c>
      <c r="Y116" s="77">
        <f t="shared" si="61"/>
        <v>0</v>
      </c>
    </row>
    <row r="117" spans="2:25" ht="15" customHeight="1" thickBot="1" x14ac:dyDescent="0.25">
      <c r="B117" s="66" t="s">
        <v>29</v>
      </c>
      <c r="C117" s="135">
        <f>SUM(C105:C116)</f>
        <v>0</v>
      </c>
      <c r="D117" s="137">
        <f t="shared" ref="D117:T117" si="62">SUM(D105:D116)</f>
        <v>0</v>
      </c>
      <c r="E117" s="154">
        <f t="shared" si="62"/>
        <v>1</v>
      </c>
      <c r="F117" s="156">
        <f t="shared" si="62"/>
        <v>0</v>
      </c>
      <c r="G117" s="135">
        <f t="shared" si="62"/>
        <v>2</v>
      </c>
      <c r="H117" s="137">
        <f t="shared" si="62"/>
        <v>0</v>
      </c>
      <c r="I117" s="154">
        <f t="shared" si="62"/>
        <v>0</v>
      </c>
      <c r="J117" s="156">
        <f t="shared" si="62"/>
        <v>2</v>
      </c>
      <c r="K117" s="154">
        <f t="shared" si="62"/>
        <v>0</v>
      </c>
      <c r="L117" s="156">
        <f t="shared" si="62"/>
        <v>0</v>
      </c>
      <c r="M117" s="154">
        <f t="shared" si="62"/>
        <v>0</v>
      </c>
      <c r="N117" s="156">
        <f t="shared" si="62"/>
        <v>0</v>
      </c>
      <c r="O117" s="154">
        <f t="shared" si="62"/>
        <v>0</v>
      </c>
      <c r="P117" s="156">
        <f t="shared" si="62"/>
        <v>0</v>
      </c>
      <c r="Q117" s="154">
        <f t="shared" si="62"/>
        <v>2</v>
      </c>
      <c r="R117" s="156">
        <f t="shared" si="62"/>
        <v>0</v>
      </c>
      <c r="S117" s="154">
        <f t="shared" si="62"/>
        <v>2</v>
      </c>
      <c r="T117" s="156">
        <f t="shared" si="62"/>
        <v>0</v>
      </c>
      <c r="U117" s="647">
        <f>SUM(U105:U116)</f>
        <v>1</v>
      </c>
      <c r="V117" s="12"/>
      <c r="W117" s="55">
        <f t="shared" si="60"/>
        <v>7</v>
      </c>
      <c r="X117" s="56">
        <f t="shared" si="60"/>
        <v>2</v>
      </c>
      <c r="Y117" s="57">
        <f t="shared" si="61"/>
        <v>9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63">D105</f>
        <v>0</v>
      </c>
      <c r="E118" s="447">
        <f t="shared" si="63"/>
        <v>0</v>
      </c>
      <c r="F118" s="467">
        <f t="shared" si="63"/>
        <v>0</v>
      </c>
      <c r="G118" s="447">
        <f t="shared" si="63"/>
        <v>0</v>
      </c>
      <c r="H118" s="467">
        <f t="shared" si="63"/>
        <v>0</v>
      </c>
      <c r="I118" s="447">
        <f t="shared" si="63"/>
        <v>0</v>
      </c>
      <c r="J118" s="467">
        <f t="shared" si="63"/>
        <v>0</v>
      </c>
      <c r="K118" s="447">
        <f t="shared" si="63"/>
        <v>0</v>
      </c>
      <c r="L118" s="467">
        <f t="shared" si="63"/>
        <v>0</v>
      </c>
      <c r="M118" s="447">
        <f t="shared" si="63"/>
        <v>0</v>
      </c>
      <c r="N118" s="467">
        <f t="shared" si="63"/>
        <v>0</v>
      </c>
      <c r="O118" s="447">
        <f t="shared" si="63"/>
        <v>0</v>
      </c>
      <c r="P118" s="467">
        <f t="shared" si="63"/>
        <v>0</v>
      </c>
      <c r="Q118" s="447">
        <f t="shared" si="63"/>
        <v>1</v>
      </c>
      <c r="R118" s="467">
        <f t="shared" si="63"/>
        <v>0</v>
      </c>
      <c r="S118" s="447">
        <f t="shared" si="63"/>
        <v>0</v>
      </c>
      <c r="T118" s="467">
        <f t="shared" si="63"/>
        <v>0</v>
      </c>
      <c r="U118" s="1"/>
      <c r="W118" s="447">
        <f>W105</f>
        <v>1</v>
      </c>
      <c r="X118" s="449">
        <f>X105</f>
        <v>0</v>
      </c>
      <c r="Y118" s="456">
        <f>Y105</f>
        <v>1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64">D106+D118</f>
        <v>0</v>
      </c>
      <c r="E119" s="461">
        <f t="shared" si="64"/>
        <v>0</v>
      </c>
      <c r="F119" s="468">
        <f t="shared" si="64"/>
        <v>0</v>
      </c>
      <c r="G119" s="461">
        <f t="shared" si="64"/>
        <v>0</v>
      </c>
      <c r="H119" s="468">
        <f t="shared" si="64"/>
        <v>0</v>
      </c>
      <c r="I119" s="461">
        <f t="shared" si="64"/>
        <v>0</v>
      </c>
      <c r="J119" s="468">
        <f t="shared" si="64"/>
        <v>0</v>
      </c>
      <c r="K119" s="461">
        <f t="shared" si="64"/>
        <v>0</v>
      </c>
      <c r="L119" s="468">
        <f t="shared" si="64"/>
        <v>0</v>
      </c>
      <c r="M119" s="461">
        <f t="shared" si="64"/>
        <v>0</v>
      </c>
      <c r="N119" s="468">
        <f t="shared" si="64"/>
        <v>0</v>
      </c>
      <c r="O119" s="461">
        <f t="shared" si="64"/>
        <v>0</v>
      </c>
      <c r="P119" s="468">
        <f t="shared" si="64"/>
        <v>0</v>
      </c>
      <c r="Q119" s="461">
        <f t="shared" si="64"/>
        <v>1</v>
      </c>
      <c r="R119" s="468">
        <f t="shared" si="64"/>
        <v>0</v>
      </c>
      <c r="S119" s="461">
        <f t="shared" si="64"/>
        <v>1</v>
      </c>
      <c r="T119" s="468">
        <f t="shared" si="64"/>
        <v>0</v>
      </c>
      <c r="U119" s="1"/>
      <c r="W119" s="461">
        <f t="shared" ref="W119:Y129" si="65">W106+W118</f>
        <v>2</v>
      </c>
      <c r="X119" s="450">
        <f t="shared" si="65"/>
        <v>0</v>
      </c>
      <c r="Y119" s="457">
        <f t="shared" si="65"/>
        <v>2</v>
      </c>
    </row>
    <row r="120" spans="2:25" ht="15" hidden="1" customHeight="1" x14ac:dyDescent="0.2">
      <c r="B120" s="443" t="s">
        <v>58</v>
      </c>
      <c r="C120" s="462">
        <f t="shared" ref="C120:C129" si="66">C107+C119</f>
        <v>0</v>
      </c>
      <c r="D120" s="469">
        <f t="shared" si="64"/>
        <v>0</v>
      </c>
      <c r="E120" s="462">
        <f t="shared" si="64"/>
        <v>0</v>
      </c>
      <c r="F120" s="469">
        <f t="shared" si="64"/>
        <v>0</v>
      </c>
      <c r="G120" s="462">
        <f t="shared" si="64"/>
        <v>0</v>
      </c>
      <c r="H120" s="469">
        <f t="shared" si="64"/>
        <v>0</v>
      </c>
      <c r="I120" s="462">
        <f t="shared" si="64"/>
        <v>0</v>
      </c>
      <c r="J120" s="469">
        <f t="shared" si="64"/>
        <v>0</v>
      </c>
      <c r="K120" s="462">
        <f t="shared" si="64"/>
        <v>0</v>
      </c>
      <c r="L120" s="469">
        <f t="shared" si="64"/>
        <v>0</v>
      </c>
      <c r="M120" s="462">
        <f t="shared" si="64"/>
        <v>0</v>
      </c>
      <c r="N120" s="469">
        <f t="shared" si="64"/>
        <v>0</v>
      </c>
      <c r="O120" s="462">
        <f t="shared" si="64"/>
        <v>0</v>
      </c>
      <c r="P120" s="469">
        <f t="shared" si="64"/>
        <v>0</v>
      </c>
      <c r="Q120" s="462">
        <f t="shared" si="64"/>
        <v>1</v>
      </c>
      <c r="R120" s="469">
        <f t="shared" si="64"/>
        <v>0</v>
      </c>
      <c r="S120" s="462">
        <f t="shared" si="64"/>
        <v>1</v>
      </c>
      <c r="T120" s="469">
        <f t="shared" si="64"/>
        <v>0</v>
      </c>
      <c r="U120" s="1"/>
      <c r="W120" s="462">
        <f t="shared" si="65"/>
        <v>2</v>
      </c>
      <c r="X120" s="452">
        <f t="shared" si="65"/>
        <v>0</v>
      </c>
      <c r="Y120" s="458">
        <f t="shared" si="65"/>
        <v>2</v>
      </c>
    </row>
    <row r="121" spans="2:25" ht="15" hidden="1" customHeight="1" x14ac:dyDescent="0.2">
      <c r="B121" s="444" t="s">
        <v>32</v>
      </c>
      <c r="C121" s="461">
        <f t="shared" si="66"/>
        <v>0</v>
      </c>
      <c r="D121" s="468">
        <f t="shared" si="64"/>
        <v>0</v>
      </c>
      <c r="E121" s="461">
        <f t="shared" si="64"/>
        <v>1</v>
      </c>
      <c r="F121" s="468">
        <f t="shared" si="64"/>
        <v>0</v>
      </c>
      <c r="G121" s="461">
        <f t="shared" si="64"/>
        <v>0</v>
      </c>
      <c r="H121" s="468">
        <f t="shared" si="64"/>
        <v>0</v>
      </c>
      <c r="I121" s="461">
        <f t="shared" si="64"/>
        <v>0</v>
      </c>
      <c r="J121" s="468">
        <f t="shared" si="64"/>
        <v>0</v>
      </c>
      <c r="K121" s="461">
        <f t="shared" si="64"/>
        <v>0</v>
      </c>
      <c r="L121" s="468">
        <f t="shared" si="64"/>
        <v>0</v>
      </c>
      <c r="M121" s="461">
        <f t="shared" si="64"/>
        <v>0</v>
      </c>
      <c r="N121" s="468">
        <f t="shared" si="64"/>
        <v>0</v>
      </c>
      <c r="O121" s="461">
        <f t="shared" si="64"/>
        <v>0</v>
      </c>
      <c r="P121" s="468">
        <f t="shared" si="64"/>
        <v>0</v>
      </c>
      <c r="Q121" s="461">
        <f t="shared" si="64"/>
        <v>1</v>
      </c>
      <c r="R121" s="468">
        <f t="shared" si="64"/>
        <v>0</v>
      </c>
      <c r="S121" s="461">
        <f t="shared" si="64"/>
        <v>2</v>
      </c>
      <c r="T121" s="468">
        <f t="shared" si="64"/>
        <v>0</v>
      </c>
      <c r="U121" s="1"/>
      <c r="W121" s="461">
        <f t="shared" si="65"/>
        <v>4</v>
      </c>
      <c r="X121" s="450">
        <f t="shared" si="65"/>
        <v>0</v>
      </c>
      <c r="Y121" s="457">
        <f t="shared" si="65"/>
        <v>4</v>
      </c>
    </row>
    <row r="122" spans="2:25" ht="15" hidden="1" customHeight="1" x14ac:dyDescent="0.2">
      <c r="B122" s="443" t="s">
        <v>33</v>
      </c>
      <c r="C122" s="461">
        <f t="shared" si="66"/>
        <v>0</v>
      </c>
      <c r="D122" s="468">
        <f t="shared" si="64"/>
        <v>0</v>
      </c>
      <c r="E122" s="461">
        <f t="shared" si="64"/>
        <v>1</v>
      </c>
      <c r="F122" s="468">
        <f t="shared" si="64"/>
        <v>0</v>
      </c>
      <c r="G122" s="461">
        <f t="shared" si="64"/>
        <v>1</v>
      </c>
      <c r="H122" s="468">
        <f t="shared" si="64"/>
        <v>0</v>
      </c>
      <c r="I122" s="461">
        <f t="shared" si="64"/>
        <v>0</v>
      </c>
      <c r="J122" s="468">
        <f t="shared" si="64"/>
        <v>1</v>
      </c>
      <c r="K122" s="461">
        <f t="shared" si="64"/>
        <v>0</v>
      </c>
      <c r="L122" s="468">
        <f t="shared" si="64"/>
        <v>0</v>
      </c>
      <c r="M122" s="461">
        <f t="shared" si="64"/>
        <v>0</v>
      </c>
      <c r="N122" s="468">
        <f t="shared" si="64"/>
        <v>0</v>
      </c>
      <c r="O122" s="461">
        <f t="shared" si="64"/>
        <v>0</v>
      </c>
      <c r="P122" s="468">
        <f t="shared" si="64"/>
        <v>0</v>
      </c>
      <c r="Q122" s="461">
        <f t="shared" si="64"/>
        <v>1</v>
      </c>
      <c r="R122" s="468">
        <f t="shared" si="64"/>
        <v>0</v>
      </c>
      <c r="S122" s="461">
        <f t="shared" si="64"/>
        <v>2</v>
      </c>
      <c r="T122" s="468">
        <f t="shared" si="64"/>
        <v>0</v>
      </c>
      <c r="U122" s="1"/>
      <c r="W122" s="461">
        <f t="shared" si="65"/>
        <v>5</v>
      </c>
      <c r="X122" s="450">
        <f t="shared" si="65"/>
        <v>1</v>
      </c>
      <c r="Y122" s="457">
        <f t="shared" si="65"/>
        <v>6</v>
      </c>
    </row>
    <row r="123" spans="2:25" ht="15" hidden="1" customHeight="1" x14ac:dyDescent="0.2">
      <c r="B123" s="445" t="s">
        <v>34</v>
      </c>
      <c r="C123" s="461">
        <f t="shared" si="66"/>
        <v>0</v>
      </c>
      <c r="D123" s="468">
        <f t="shared" si="64"/>
        <v>0</v>
      </c>
      <c r="E123" s="461">
        <f t="shared" si="64"/>
        <v>1</v>
      </c>
      <c r="F123" s="468">
        <f t="shared" si="64"/>
        <v>0</v>
      </c>
      <c r="G123" s="461">
        <f t="shared" si="64"/>
        <v>1</v>
      </c>
      <c r="H123" s="468">
        <f t="shared" si="64"/>
        <v>0</v>
      </c>
      <c r="I123" s="461">
        <f t="shared" si="64"/>
        <v>0</v>
      </c>
      <c r="J123" s="468">
        <f t="shared" si="64"/>
        <v>1</v>
      </c>
      <c r="K123" s="461">
        <f t="shared" si="64"/>
        <v>0</v>
      </c>
      <c r="L123" s="468">
        <f t="shared" si="64"/>
        <v>0</v>
      </c>
      <c r="M123" s="461">
        <f t="shared" si="64"/>
        <v>0</v>
      </c>
      <c r="N123" s="468">
        <f t="shared" si="64"/>
        <v>0</v>
      </c>
      <c r="O123" s="461">
        <f t="shared" si="64"/>
        <v>0</v>
      </c>
      <c r="P123" s="468">
        <f t="shared" si="64"/>
        <v>0</v>
      </c>
      <c r="Q123" s="461">
        <f t="shared" si="64"/>
        <v>1</v>
      </c>
      <c r="R123" s="468">
        <f t="shared" si="64"/>
        <v>0</v>
      </c>
      <c r="S123" s="461">
        <f t="shared" si="64"/>
        <v>2</v>
      </c>
      <c r="T123" s="468">
        <f t="shared" si="64"/>
        <v>0</v>
      </c>
      <c r="U123" s="1"/>
      <c r="W123" s="461">
        <f t="shared" si="65"/>
        <v>5</v>
      </c>
      <c r="X123" s="450">
        <f t="shared" si="65"/>
        <v>1</v>
      </c>
      <c r="Y123" s="457">
        <f t="shared" si="65"/>
        <v>6</v>
      </c>
    </row>
    <row r="124" spans="2:25" ht="15" hidden="1" customHeight="1" x14ac:dyDescent="0.2">
      <c r="B124" s="443" t="s">
        <v>35</v>
      </c>
      <c r="C124" s="463">
        <f t="shared" si="66"/>
        <v>0</v>
      </c>
      <c r="D124" s="470">
        <f t="shared" si="64"/>
        <v>0</v>
      </c>
      <c r="E124" s="463">
        <f t="shared" si="64"/>
        <v>1</v>
      </c>
      <c r="F124" s="470">
        <f t="shared" si="64"/>
        <v>0</v>
      </c>
      <c r="G124" s="463">
        <f t="shared" si="64"/>
        <v>2</v>
      </c>
      <c r="H124" s="470">
        <f t="shared" si="64"/>
        <v>0</v>
      </c>
      <c r="I124" s="463">
        <f t="shared" si="64"/>
        <v>0</v>
      </c>
      <c r="J124" s="470">
        <f t="shared" si="64"/>
        <v>1</v>
      </c>
      <c r="K124" s="463">
        <f t="shared" si="64"/>
        <v>0</v>
      </c>
      <c r="L124" s="470">
        <f t="shared" si="64"/>
        <v>0</v>
      </c>
      <c r="M124" s="463">
        <f t="shared" si="64"/>
        <v>0</v>
      </c>
      <c r="N124" s="470">
        <f t="shared" si="64"/>
        <v>0</v>
      </c>
      <c r="O124" s="463">
        <f t="shared" si="64"/>
        <v>0</v>
      </c>
      <c r="P124" s="470">
        <f t="shared" si="64"/>
        <v>0</v>
      </c>
      <c r="Q124" s="463">
        <f t="shared" si="64"/>
        <v>2</v>
      </c>
      <c r="R124" s="470">
        <f t="shared" si="64"/>
        <v>0</v>
      </c>
      <c r="S124" s="463">
        <f t="shared" si="64"/>
        <v>2</v>
      </c>
      <c r="T124" s="470">
        <f t="shared" si="64"/>
        <v>0</v>
      </c>
      <c r="U124" s="1"/>
      <c r="W124" s="463">
        <f t="shared" si="65"/>
        <v>7</v>
      </c>
      <c r="X124" s="454">
        <f t="shared" si="65"/>
        <v>1</v>
      </c>
      <c r="Y124" s="459">
        <f t="shared" si="65"/>
        <v>8</v>
      </c>
    </row>
    <row r="125" spans="2:25" ht="15" hidden="1" customHeight="1" x14ac:dyDescent="0.2">
      <c r="B125" s="443" t="s">
        <v>36</v>
      </c>
      <c r="C125" s="461">
        <f t="shared" si="66"/>
        <v>0</v>
      </c>
      <c r="D125" s="468">
        <f t="shared" si="64"/>
        <v>0</v>
      </c>
      <c r="E125" s="461">
        <f t="shared" si="64"/>
        <v>1</v>
      </c>
      <c r="F125" s="468">
        <f t="shared" si="64"/>
        <v>0</v>
      </c>
      <c r="G125" s="461">
        <f t="shared" si="64"/>
        <v>2</v>
      </c>
      <c r="H125" s="468">
        <f t="shared" si="64"/>
        <v>0</v>
      </c>
      <c r="I125" s="461">
        <f t="shared" si="64"/>
        <v>0</v>
      </c>
      <c r="J125" s="468">
        <f t="shared" si="64"/>
        <v>1</v>
      </c>
      <c r="K125" s="461">
        <f t="shared" si="64"/>
        <v>0</v>
      </c>
      <c r="L125" s="468">
        <f t="shared" si="64"/>
        <v>0</v>
      </c>
      <c r="M125" s="461">
        <f t="shared" si="64"/>
        <v>0</v>
      </c>
      <c r="N125" s="468">
        <f t="shared" si="64"/>
        <v>0</v>
      </c>
      <c r="O125" s="461">
        <f t="shared" si="64"/>
        <v>0</v>
      </c>
      <c r="P125" s="468">
        <f t="shared" si="64"/>
        <v>0</v>
      </c>
      <c r="Q125" s="461">
        <f t="shared" si="64"/>
        <v>2</v>
      </c>
      <c r="R125" s="468">
        <f t="shared" si="64"/>
        <v>0</v>
      </c>
      <c r="S125" s="461">
        <f t="shared" si="64"/>
        <v>2</v>
      </c>
      <c r="T125" s="468">
        <f t="shared" si="64"/>
        <v>0</v>
      </c>
      <c r="U125" s="1"/>
      <c r="W125" s="461">
        <f t="shared" si="65"/>
        <v>7</v>
      </c>
      <c r="X125" s="450">
        <f t="shared" si="65"/>
        <v>1</v>
      </c>
      <c r="Y125" s="457">
        <f t="shared" si="65"/>
        <v>8</v>
      </c>
    </row>
    <row r="126" spans="2:25" ht="15" hidden="1" customHeight="1" x14ac:dyDescent="0.2">
      <c r="B126" s="443" t="s">
        <v>37</v>
      </c>
      <c r="C126" s="462">
        <f t="shared" si="66"/>
        <v>0</v>
      </c>
      <c r="D126" s="469">
        <f t="shared" si="64"/>
        <v>0</v>
      </c>
      <c r="E126" s="462">
        <f t="shared" si="64"/>
        <v>1</v>
      </c>
      <c r="F126" s="469">
        <f t="shared" si="64"/>
        <v>0</v>
      </c>
      <c r="G126" s="462">
        <f t="shared" si="64"/>
        <v>2</v>
      </c>
      <c r="H126" s="469">
        <f t="shared" si="64"/>
        <v>0</v>
      </c>
      <c r="I126" s="462">
        <f t="shared" si="64"/>
        <v>0</v>
      </c>
      <c r="J126" s="469">
        <f t="shared" si="64"/>
        <v>1</v>
      </c>
      <c r="K126" s="462">
        <f t="shared" si="64"/>
        <v>0</v>
      </c>
      <c r="L126" s="469">
        <f t="shared" si="64"/>
        <v>0</v>
      </c>
      <c r="M126" s="462">
        <f t="shared" si="64"/>
        <v>0</v>
      </c>
      <c r="N126" s="469">
        <f t="shared" si="64"/>
        <v>0</v>
      </c>
      <c r="O126" s="462">
        <f t="shared" si="64"/>
        <v>0</v>
      </c>
      <c r="P126" s="469">
        <f t="shared" si="64"/>
        <v>0</v>
      </c>
      <c r="Q126" s="462">
        <f t="shared" si="64"/>
        <v>2</v>
      </c>
      <c r="R126" s="469">
        <f t="shared" si="64"/>
        <v>0</v>
      </c>
      <c r="S126" s="462">
        <f t="shared" si="64"/>
        <v>2</v>
      </c>
      <c r="T126" s="469">
        <f t="shared" si="64"/>
        <v>0</v>
      </c>
      <c r="U126" s="1"/>
      <c r="W126" s="462">
        <f t="shared" si="65"/>
        <v>7</v>
      </c>
      <c r="X126" s="452">
        <f t="shared" si="65"/>
        <v>1</v>
      </c>
      <c r="Y126" s="458">
        <f t="shared" si="65"/>
        <v>8</v>
      </c>
    </row>
    <row r="127" spans="2:25" ht="15" hidden="1" customHeight="1" x14ac:dyDescent="0.2">
      <c r="B127" s="444" t="s">
        <v>38</v>
      </c>
      <c r="C127" s="461">
        <f t="shared" si="66"/>
        <v>0</v>
      </c>
      <c r="D127" s="468">
        <f t="shared" si="64"/>
        <v>0</v>
      </c>
      <c r="E127" s="461">
        <f t="shared" si="64"/>
        <v>1</v>
      </c>
      <c r="F127" s="468">
        <f t="shared" si="64"/>
        <v>0</v>
      </c>
      <c r="G127" s="461">
        <f t="shared" si="64"/>
        <v>2</v>
      </c>
      <c r="H127" s="468">
        <f t="shared" si="64"/>
        <v>0</v>
      </c>
      <c r="I127" s="461">
        <f t="shared" si="64"/>
        <v>0</v>
      </c>
      <c r="J127" s="468">
        <f t="shared" si="64"/>
        <v>1</v>
      </c>
      <c r="K127" s="461">
        <f t="shared" si="64"/>
        <v>0</v>
      </c>
      <c r="L127" s="468">
        <f t="shared" si="64"/>
        <v>0</v>
      </c>
      <c r="M127" s="461">
        <f t="shared" si="64"/>
        <v>0</v>
      </c>
      <c r="N127" s="468">
        <f t="shared" si="64"/>
        <v>0</v>
      </c>
      <c r="O127" s="461">
        <f t="shared" si="64"/>
        <v>0</v>
      </c>
      <c r="P127" s="468">
        <f t="shared" si="64"/>
        <v>0</v>
      </c>
      <c r="Q127" s="461">
        <f t="shared" si="64"/>
        <v>2</v>
      </c>
      <c r="R127" s="468">
        <f t="shared" si="64"/>
        <v>0</v>
      </c>
      <c r="S127" s="461">
        <f t="shared" si="64"/>
        <v>2</v>
      </c>
      <c r="T127" s="468">
        <f t="shared" si="64"/>
        <v>0</v>
      </c>
      <c r="U127" s="1"/>
      <c r="W127" s="461">
        <f t="shared" si="65"/>
        <v>7</v>
      </c>
      <c r="X127" s="450">
        <f t="shared" si="65"/>
        <v>1</v>
      </c>
      <c r="Y127" s="457">
        <f t="shared" si="65"/>
        <v>8</v>
      </c>
    </row>
    <row r="128" spans="2:25" ht="15" hidden="1" customHeight="1" x14ac:dyDescent="0.2">
      <c r="B128" s="443" t="s">
        <v>39</v>
      </c>
      <c r="C128" s="461">
        <f t="shared" si="66"/>
        <v>0</v>
      </c>
      <c r="D128" s="468">
        <f t="shared" si="64"/>
        <v>0</v>
      </c>
      <c r="E128" s="461">
        <f t="shared" si="64"/>
        <v>1</v>
      </c>
      <c r="F128" s="468">
        <f t="shared" si="64"/>
        <v>0</v>
      </c>
      <c r="G128" s="461">
        <f t="shared" si="64"/>
        <v>2</v>
      </c>
      <c r="H128" s="468">
        <f t="shared" si="64"/>
        <v>0</v>
      </c>
      <c r="I128" s="461">
        <f t="shared" si="64"/>
        <v>0</v>
      </c>
      <c r="J128" s="468">
        <f t="shared" si="64"/>
        <v>2</v>
      </c>
      <c r="K128" s="461">
        <f t="shared" si="64"/>
        <v>0</v>
      </c>
      <c r="L128" s="468">
        <f t="shared" si="64"/>
        <v>0</v>
      </c>
      <c r="M128" s="461">
        <f t="shared" si="64"/>
        <v>0</v>
      </c>
      <c r="N128" s="468">
        <f t="shared" si="64"/>
        <v>0</v>
      </c>
      <c r="O128" s="461">
        <f t="shared" si="64"/>
        <v>0</v>
      </c>
      <c r="P128" s="468">
        <f t="shared" si="64"/>
        <v>0</v>
      </c>
      <c r="Q128" s="461">
        <f t="shared" si="64"/>
        <v>2</v>
      </c>
      <c r="R128" s="468">
        <f t="shared" si="64"/>
        <v>0</v>
      </c>
      <c r="S128" s="461">
        <f t="shared" si="64"/>
        <v>2</v>
      </c>
      <c r="T128" s="468">
        <f t="shared" si="64"/>
        <v>0</v>
      </c>
      <c r="U128" s="1"/>
      <c r="W128" s="461">
        <f t="shared" si="65"/>
        <v>7</v>
      </c>
      <c r="X128" s="450">
        <f t="shared" si="65"/>
        <v>2</v>
      </c>
      <c r="Y128" s="457">
        <f t="shared" si="65"/>
        <v>9</v>
      </c>
    </row>
    <row r="129" spans="2:25" ht="15" hidden="1" customHeight="1" thickBot="1" x14ac:dyDescent="0.25">
      <c r="B129" s="446" t="s">
        <v>40</v>
      </c>
      <c r="C129" s="464">
        <f t="shared" si="66"/>
        <v>0</v>
      </c>
      <c r="D129" s="471">
        <f t="shared" si="64"/>
        <v>0</v>
      </c>
      <c r="E129" s="464">
        <f t="shared" si="64"/>
        <v>1</v>
      </c>
      <c r="F129" s="471">
        <f t="shared" si="64"/>
        <v>0</v>
      </c>
      <c r="G129" s="464">
        <f t="shared" si="64"/>
        <v>2</v>
      </c>
      <c r="H129" s="471">
        <f t="shared" si="64"/>
        <v>0</v>
      </c>
      <c r="I129" s="464">
        <f t="shared" si="64"/>
        <v>0</v>
      </c>
      <c r="J129" s="471">
        <f t="shared" si="64"/>
        <v>2</v>
      </c>
      <c r="K129" s="464">
        <f t="shared" si="64"/>
        <v>0</v>
      </c>
      <c r="L129" s="471">
        <f t="shared" si="64"/>
        <v>0</v>
      </c>
      <c r="M129" s="464">
        <f t="shared" si="64"/>
        <v>0</v>
      </c>
      <c r="N129" s="471">
        <f t="shared" si="64"/>
        <v>0</v>
      </c>
      <c r="O129" s="464">
        <f t="shared" si="64"/>
        <v>0</v>
      </c>
      <c r="P129" s="471">
        <f t="shared" si="64"/>
        <v>0</v>
      </c>
      <c r="Q129" s="464">
        <f t="shared" si="64"/>
        <v>2</v>
      </c>
      <c r="R129" s="471">
        <f t="shared" si="64"/>
        <v>0</v>
      </c>
      <c r="S129" s="464">
        <f t="shared" si="64"/>
        <v>2</v>
      </c>
      <c r="T129" s="471">
        <f t="shared" si="64"/>
        <v>0</v>
      </c>
      <c r="U129" s="1"/>
      <c r="W129" s="464">
        <f t="shared" si="65"/>
        <v>7</v>
      </c>
      <c r="X129" s="465">
        <f t="shared" si="65"/>
        <v>2</v>
      </c>
      <c r="Y129" s="460">
        <f t="shared" si="65"/>
        <v>9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216" t="str">
        <f>T7</f>
        <v>2015  ~  2016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574">
        <v>1</v>
      </c>
      <c r="F135" s="27"/>
      <c r="G135" s="84"/>
      <c r="H135" s="36"/>
      <c r="I135" s="26"/>
      <c r="J135" s="27"/>
      <c r="K135" s="109"/>
      <c r="L135" s="85"/>
      <c r="M135" s="577">
        <v>1</v>
      </c>
      <c r="N135" s="27"/>
      <c r="O135" s="109"/>
      <c r="P135" s="85"/>
      <c r="Q135" s="26"/>
      <c r="R135" s="27"/>
      <c r="T135" s="148">
        <v>3</v>
      </c>
      <c r="U135" s="149"/>
      <c r="W135" s="172">
        <f>I135+K135+M135+O135+G135+E135+C135+Q135</f>
        <v>2</v>
      </c>
      <c r="X135" s="206">
        <f>J135+L135+N135+P135+H135+F135+D135+R135</f>
        <v>0</v>
      </c>
      <c r="Y135" s="68">
        <f>W135+X135</f>
        <v>2</v>
      </c>
    </row>
    <row r="136" spans="2:25" ht="15" customHeight="1" x14ac:dyDescent="0.2">
      <c r="B136" s="63" t="s">
        <v>31</v>
      </c>
      <c r="C136" s="22"/>
      <c r="D136" s="581">
        <v>1</v>
      </c>
      <c r="E136" s="16"/>
      <c r="F136" s="15"/>
      <c r="G136" s="22"/>
      <c r="H136" s="25"/>
      <c r="I136" s="16"/>
      <c r="J136" s="15"/>
      <c r="K136" s="110"/>
      <c r="L136" s="87"/>
      <c r="M136" s="16"/>
      <c r="N136" s="580">
        <v>1</v>
      </c>
      <c r="O136" s="110"/>
      <c r="P136" s="87"/>
      <c r="Q136" s="545">
        <v>1</v>
      </c>
      <c r="R136" s="15"/>
      <c r="T136" s="146">
        <v>4</v>
      </c>
      <c r="U136" s="147"/>
      <c r="W136" s="174">
        <f>I136+K136+M136+O136+G136+E136+C136+Q136</f>
        <v>1</v>
      </c>
      <c r="X136" s="207">
        <f>J136+L136+N136+P136+H136+F136+D136+R136</f>
        <v>2</v>
      </c>
      <c r="Y136" s="69">
        <f t="shared" ref="Y136:Y147" si="67">W136+X136</f>
        <v>3</v>
      </c>
    </row>
    <row r="137" spans="2:25" ht="15" customHeight="1" x14ac:dyDescent="0.2">
      <c r="B137" s="63" t="s">
        <v>58</v>
      </c>
      <c r="C137" s="22"/>
      <c r="D137" s="87"/>
      <c r="E137" s="16"/>
      <c r="F137" s="15"/>
      <c r="G137" s="650">
        <v>1</v>
      </c>
      <c r="H137" s="25"/>
      <c r="I137" s="16"/>
      <c r="J137" s="15"/>
      <c r="K137" s="110"/>
      <c r="L137" s="87"/>
      <c r="M137" s="545">
        <v>1</v>
      </c>
      <c r="N137" s="15"/>
      <c r="O137" s="110"/>
      <c r="P137" s="87"/>
      <c r="Q137" s="16"/>
      <c r="R137" s="15"/>
      <c r="T137" s="150">
        <v>1</v>
      </c>
      <c r="U137" s="151"/>
      <c r="W137" s="174">
        <f t="shared" ref="W137:X147" si="68">I137+K137+M137+O137+G137+E137+C137+Q137</f>
        <v>2</v>
      </c>
      <c r="X137" s="207">
        <f t="shared" si="68"/>
        <v>0</v>
      </c>
      <c r="Y137" s="69">
        <f t="shared" si="67"/>
        <v>2</v>
      </c>
    </row>
    <row r="138" spans="2:25" ht="15" customHeight="1" x14ac:dyDescent="0.25">
      <c r="B138" s="64" t="s">
        <v>32</v>
      </c>
      <c r="C138" s="88"/>
      <c r="D138" s="89"/>
      <c r="E138" s="30"/>
      <c r="F138" s="31"/>
      <c r="G138" s="651"/>
      <c r="H138" s="652"/>
      <c r="I138" s="576">
        <v>1</v>
      </c>
      <c r="J138" s="31"/>
      <c r="K138" s="112"/>
      <c r="L138" s="89"/>
      <c r="M138" s="30"/>
      <c r="N138" s="31"/>
      <c r="O138" s="112"/>
      <c r="P138" s="582">
        <v>1</v>
      </c>
      <c r="Q138" s="30"/>
      <c r="R138" s="31"/>
      <c r="T138" s="146">
        <v>3</v>
      </c>
      <c r="U138" s="147">
        <v>1</v>
      </c>
      <c r="W138" s="176">
        <f t="shared" si="68"/>
        <v>1</v>
      </c>
      <c r="X138" s="208">
        <f t="shared" si="68"/>
        <v>1</v>
      </c>
      <c r="Y138" s="70">
        <f t="shared" si="67"/>
        <v>2</v>
      </c>
    </row>
    <row r="139" spans="2:25" ht="15" customHeight="1" x14ac:dyDescent="0.25">
      <c r="B139" s="63" t="s">
        <v>33</v>
      </c>
      <c r="C139" s="91"/>
      <c r="D139" s="87"/>
      <c r="E139" s="92"/>
      <c r="F139" s="544">
        <v>1</v>
      </c>
      <c r="G139" s="22"/>
      <c r="H139" s="25"/>
      <c r="I139" s="16"/>
      <c r="J139" s="15"/>
      <c r="K139" s="111"/>
      <c r="L139" s="87"/>
      <c r="M139" s="16"/>
      <c r="N139" s="160"/>
      <c r="O139" s="111"/>
      <c r="P139" s="87"/>
      <c r="Q139" s="92"/>
      <c r="R139" s="15"/>
      <c r="T139" s="146">
        <v>3</v>
      </c>
      <c r="U139" s="147">
        <v>1</v>
      </c>
      <c r="W139" s="174">
        <f t="shared" si="68"/>
        <v>0</v>
      </c>
      <c r="X139" s="207">
        <f t="shared" si="68"/>
        <v>1</v>
      </c>
      <c r="Y139" s="69">
        <f t="shared" si="67"/>
        <v>1</v>
      </c>
    </row>
    <row r="140" spans="2:25" ht="15" customHeight="1" x14ac:dyDescent="0.25">
      <c r="B140" s="65" t="s">
        <v>34</v>
      </c>
      <c r="C140" s="93"/>
      <c r="D140" s="94"/>
      <c r="E140" s="33"/>
      <c r="F140" s="34"/>
      <c r="G140" s="93"/>
      <c r="H140" s="653">
        <v>1</v>
      </c>
      <c r="I140" s="33"/>
      <c r="J140" s="34"/>
      <c r="K140" s="108"/>
      <c r="L140" s="94"/>
      <c r="M140" s="575">
        <v>1</v>
      </c>
      <c r="N140" s="161"/>
      <c r="O140" s="108"/>
      <c r="P140" s="94"/>
      <c r="Q140" s="33"/>
      <c r="R140" s="34"/>
      <c r="T140" s="146">
        <v>1</v>
      </c>
      <c r="U140" s="147">
        <v>1</v>
      </c>
      <c r="W140" s="178">
        <f t="shared" si="68"/>
        <v>1</v>
      </c>
      <c r="X140" s="209">
        <f t="shared" si="68"/>
        <v>1</v>
      </c>
      <c r="Y140" s="71">
        <f t="shared" si="67"/>
        <v>2</v>
      </c>
    </row>
    <row r="141" spans="2:25" ht="15" customHeight="1" x14ac:dyDescent="0.25">
      <c r="B141" s="63" t="s">
        <v>35</v>
      </c>
      <c r="C141" s="22"/>
      <c r="D141" s="87"/>
      <c r="E141" s="16"/>
      <c r="F141" s="15"/>
      <c r="G141" s="22"/>
      <c r="H141" s="25"/>
      <c r="I141" s="16"/>
      <c r="J141" s="544">
        <v>1</v>
      </c>
      <c r="K141" s="110"/>
      <c r="L141" s="87"/>
      <c r="M141" s="542">
        <v>1</v>
      </c>
      <c r="N141" s="15"/>
      <c r="O141" s="110"/>
      <c r="P141" s="157"/>
      <c r="Q141" s="545">
        <v>1</v>
      </c>
      <c r="R141" s="15"/>
      <c r="T141" s="148">
        <v>4</v>
      </c>
      <c r="U141" s="149">
        <v>1</v>
      </c>
      <c r="W141" s="174">
        <f t="shared" si="68"/>
        <v>2</v>
      </c>
      <c r="X141" s="207">
        <f t="shared" si="68"/>
        <v>1</v>
      </c>
      <c r="Y141" s="70">
        <f t="shared" si="67"/>
        <v>3</v>
      </c>
    </row>
    <row r="142" spans="2:25" ht="15" customHeight="1" x14ac:dyDescent="0.25">
      <c r="B142" s="63" t="s">
        <v>36</v>
      </c>
      <c r="C142" s="91"/>
      <c r="D142" s="87"/>
      <c r="E142" s="92"/>
      <c r="F142" s="15"/>
      <c r="G142" s="22"/>
      <c r="H142" s="586">
        <v>1</v>
      </c>
      <c r="I142" s="16"/>
      <c r="J142" s="15"/>
      <c r="K142" s="110"/>
      <c r="L142" s="87"/>
      <c r="M142" s="92"/>
      <c r="N142" s="15"/>
      <c r="O142" s="110"/>
      <c r="P142" s="87"/>
      <c r="Q142" s="16"/>
      <c r="R142" s="15"/>
      <c r="T142" s="146">
        <v>1</v>
      </c>
      <c r="U142" s="147"/>
      <c r="W142" s="174">
        <f t="shared" si="68"/>
        <v>0</v>
      </c>
      <c r="X142" s="207">
        <f t="shared" si="68"/>
        <v>1</v>
      </c>
      <c r="Y142" s="69">
        <f t="shared" si="67"/>
        <v>1</v>
      </c>
    </row>
    <row r="143" spans="2:25" ht="15" customHeight="1" x14ac:dyDescent="0.2">
      <c r="B143" s="63" t="s">
        <v>37</v>
      </c>
      <c r="C143" s="22"/>
      <c r="D143" s="543">
        <v>1</v>
      </c>
      <c r="E143" s="16"/>
      <c r="F143" s="15"/>
      <c r="G143" s="22"/>
      <c r="H143" s="25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T143" s="150"/>
      <c r="U143" s="151">
        <v>1</v>
      </c>
      <c r="W143" s="178">
        <f t="shared" si="68"/>
        <v>0</v>
      </c>
      <c r="X143" s="209">
        <f t="shared" si="68"/>
        <v>1</v>
      </c>
      <c r="Y143" s="71">
        <f t="shared" si="67"/>
        <v>1</v>
      </c>
    </row>
    <row r="144" spans="2:25" ht="15" customHeight="1" x14ac:dyDescent="0.2">
      <c r="B144" s="64" t="s">
        <v>38</v>
      </c>
      <c r="C144" s="88"/>
      <c r="D144" s="89"/>
      <c r="E144" s="30"/>
      <c r="F144" s="754">
        <v>1</v>
      </c>
      <c r="G144" s="654">
        <v>1</v>
      </c>
      <c r="H144" s="90"/>
      <c r="I144" s="576">
        <v>1</v>
      </c>
      <c r="J144" s="31"/>
      <c r="K144" s="112"/>
      <c r="L144" s="89"/>
      <c r="M144" s="30"/>
      <c r="N144" s="587">
        <v>1</v>
      </c>
      <c r="O144" s="112"/>
      <c r="P144" s="89"/>
      <c r="Q144" s="30"/>
      <c r="R144" s="31"/>
      <c r="T144" s="146">
        <v>4</v>
      </c>
      <c r="U144" s="147"/>
      <c r="W144" s="174">
        <f t="shared" si="68"/>
        <v>2</v>
      </c>
      <c r="X144" s="207">
        <f t="shared" si="68"/>
        <v>2</v>
      </c>
      <c r="Y144" s="69">
        <f t="shared" si="67"/>
        <v>4</v>
      </c>
    </row>
    <row r="145" spans="2:25" ht="15" customHeight="1" x14ac:dyDescent="0.2">
      <c r="B145" s="63" t="s">
        <v>39</v>
      </c>
      <c r="C145" s="22"/>
      <c r="D145" s="87"/>
      <c r="E145" s="16"/>
      <c r="F145" s="15"/>
      <c r="G145" s="545">
        <v>1</v>
      </c>
      <c r="H145" s="648">
        <v>1</v>
      </c>
      <c r="I145" s="16"/>
      <c r="J145" s="544">
        <v>1</v>
      </c>
      <c r="K145" s="110"/>
      <c r="L145" s="87"/>
      <c r="M145" s="16"/>
      <c r="N145" s="15"/>
      <c r="O145" s="110"/>
      <c r="P145" s="87"/>
      <c r="Q145" s="16"/>
      <c r="R145" s="15"/>
      <c r="T145" s="146">
        <v>3</v>
      </c>
      <c r="U145" s="147">
        <v>1</v>
      </c>
      <c r="W145" s="174">
        <f t="shared" si="68"/>
        <v>1</v>
      </c>
      <c r="X145" s="207">
        <f t="shared" si="68"/>
        <v>2</v>
      </c>
      <c r="Y145" s="69">
        <f t="shared" si="67"/>
        <v>3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1083">
        <v>1</v>
      </c>
      <c r="G146" s="96"/>
      <c r="H146" s="29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T146" s="146">
        <v>1</v>
      </c>
      <c r="U146" s="147"/>
      <c r="W146" s="199">
        <f t="shared" si="68"/>
        <v>0</v>
      </c>
      <c r="X146" s="210">
        <f t="shared" si="68"/>
        <v>1</v>
      </c>
      <c r="Y146" s="72">
        <f t="shared" si="67"/>
        <v>1</v>
      </c>
    </row>
    <row r="147" spans="2:25" s="2" customFormat="1" ht="15" customHeight="1" thickBot="1" x14ac:dyDescent="0.25">
      <c r="B147" s="66" t="s">
        <v>29</v>
      </c>
      <c r="C147" s="83">
        <f>SUM(C135:C146)</f>
        <v>0</v>
      </c>
      <c r="D147" s="82">
        <f t="shared" ref="D147:R147" si="69">SUM(D135:D146)</f>
        <v>2</v>
      </c>
      <c r="E147" s="83">
        <f>SUM(E135:E146)</f>
        <v>1</v>
      </c>
      <c r="F147" s="82">
        <f t="shared" si="69"/>
        <v>3</v>
      </c>
      <c r="G147" s="83">
        <f t="shared" si="69"/>
        <v>3</v>
      </c>
      <c r="H147" s="82">
        <f t="shared" si="69"/>
        <v>3</v>
      </c>
      <c r="I147" s="83">
        <f t="shared" si="69"/>
        <v>2</v>
      </c>
      <c r="J147" s="82">
        <f t="shared" si="69"/>
        <v>2</v>
      </c>
      <c r="K147" s="83">
        <f t="shared" si="69"/>
        <v>0</v>
      </c>
      <c r="L147" s="82">
        <f t="shared" si="69"/>
        <v>0</v>
      </c>
      <c r="M147" s="83">
        <f t="shared" si="69"/>
        <v>4</v>
      </c>
      <c r="N147" s="82">
        <f t="shared" si="69"/>
        <v>2</v>
      </c>
      <c r="O147" s="83">
        <f t="shared" si="69"/>
        <v>0</v>
      </c>
      <c r="P147" s="82">
        <f t="shared" si="69"/>
        <v>1</v>
      </c>
      <c r="Q147" s="83">
        <f t="shared" si="69"/>
        <v>2</v>
      </c>
      <c r="R147" s="82">
        <f t="shared" si="69"/>
        <v>0</v>
      </c>
      <c r="T147" s="59">
        <f>SUM(T135:T146)</f>
        <v>28</v>
      </c>
      <c r="U147" s="56">
        <f>SUM(U135:U146)</f>
        <v>6</v>
      </c>
      <c r="V147" s="14"/>
      <c r="W147" s="55">
        <f t="shared" si="68"/>
        <v>12</v>
      </c>
      <c r="X147" s="56">
        <f t="shared" si="68"/>
        <v>13</v>
      </c>
      <c r="Y147" s="57">
        <f t="shared" si="67"/>
        <v>25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P148" si="70">D135</f>
        <v>0</v>
      </c>
      <c r="E148" s="447">
        <f t="shared" si="70"/>
        <v>1</v>
      </c>
      <c r="F148" s="467">
        <f t="shared" si="70"/>
        <v>0</v>
      </c>
      <c r="G148" s="447">
        <f t="shared" si="70"/>
        <v>0</v>
      </c>
      <c r="H148" s="467">
        <f t="shared" si="70"/>
        <v>0</v>
      </c>
      <c r="I148" s="447">
        <f t="shared" si="70"/>
        <v>0</v>
      </c>
      <c r="J148" s="467">
        <f t="shared" si="70"/>
        <v>0</v>
      </c>
      <c r="K148" s="447">
        <f t="shared" si="70"/>
        <v>0</v>
      </c>
      <c r="L148" s="467">
        <f t="shared" si="70"/>
        <v>0</v>
      </c>
      <c r="M148" s="447">
        <f t="shared" si="70"/>
        <v>1</v>
      </c>
      <c r="N148" s="467">
        <f t="shared" si="70"/>
        <v>0</v>
      </c>
      <c r="O148" s="447">
        <f t="shared" si="70"/>
        <v>0</v>
      </c>
      <c r="P148" s="467">
        <f t="shared" si="70"/>
        <v>0</v>
      </c>
      <c r="Q148" s="447">
        <f>Q135</f>
        <v>0</v>
      </c>
      <c r="R148" s="467">
        <f>R135</f>
        <v>0</v>
      </c>
      <c r="S148" s="482"/>
      <c r="T148" s="483">
        <f>T135</f>
        <v>3</v>
      </c>
      <c r="U148" s="476">
        <f>U135</f>
        <v>0</v>
      </c>
      <c r="V148" s="14"/>
      <c r="W148" s="447">
        <f>W135</f>
        <v>2</v>
      </c>
      <c r="X148" s="449">
        <f>X135</f>
        <v>0</v>
      </c>
      <c r="Y148" s="456">
        <f>Y135</f>
        <v>2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P159" si="71">D136+D148</f>
        <v>1</v>
      </c>
      <c r="E149" s="461">
        <f t="shared" si="71"/>
        <v>1</v>
      </c>
      <c r="F149" s="468">
        <f t="shared" si="71"/>
        <v>0</v>
      </c>
      <c r="G149" s="461">
        <f t="shared" si="71"/>
        <v>0</v>
      </c>
      <c r="H149" s="468">
        <f t="shared" si="71"/>
        <v>0</v>
      </c>
      <c r="I149" s="461">
        <f t="shared" si="71"/>
        <v>0</v>
      </c>
      <c r="J149" s="468">
        <f t="shared" si="71"/>
        <v>0</v>
      </c>
      <c r="K149" s="461">
        <f t="shared" si="71"/>
        <v>0</v>
      </c>
      <c r="L149" s="468">
        <f t="shared" si="71"/>
        <v>0</v>
      </c>
      <c r="M149" s="461">
        <f t="shared" si="71"/>
        <v>1</v>
      </c>
      <c r="N149" s="468">
        <f t="shared" si="71"/>
        <v>1</v>
      </c>
      <c r="O149" s="461">
        <f t="shared" si="71"/>
        <v>0</v>
      </c>
      <c r="P149" s="468">
        <f t="shared" si="71"/>
        <v>0</v>
      </c>
      <c r="Q149" s="461">
        <f t="shared" ref="Q149:Q159" si="72">Q136+Q148</f>
        <v>1</v>
      </c>
      <c r="R149" s="468">
        <f t="shared" ref="R149:R159" si="73">R136+R148</f>
        <v>0</v>
      </c>
      <c r="S149" s="482"/>
      <c r="T149" s="484">
        <f t="shared" ref="T149:U159" si="74">T136+T148</f>
        <v>7</v>
      </c>
      <c r="U149" s="477">
        <f t="shared" si="74"/>
        <v>0</v>
      </c>
      <c r="V149" s="14"/>
      <c r="W149" s="461">
        <f t="shared" ref="W149:Y159" si="75">W136+W148</f>
        <v>3</v>
      </c>
      <c r="X149" s="450">
        <f t="shared" si="75"/>
        <v>2</v>
      </c>
      <c r="Y149" s="457">
        <f t="shared" si="75"/>
        <v>5</v>
      </c>
    </row>
    <row r="150" spans="2:25" ht="15" hidden="1" customHeight="1" x14ac:dyDescent="0.2">
      <c r="B150" s="443" t="s">
        <v>58</v>
      </c>
      <c r="C150" s="462">
        <f t="shared" ref="C150:C159" si="76">C137+C149</f>
        <v>0</v>
      </c>
      <c r="D150" s="469">
        <f t="shared" si="71"/>
        <v>1</v>
      </c>
      <c r="E150" s="462">
        <f t="shared" si="71"/>
        <v>1</v>
      </c>
      <c r="F150" s="469">
        <f t="shared" si="71"/>
        <v>0</v>
      </c>
      <c r="G150" s="462">
        <f t="shared" si="71"/>
        <v>1</v>
      </c>
      <c r="H150" s="469">
        <f t="shared" si="71"/>
        <v>0</v>
      </c>
      <c r="I150" s="462">
        <f t="shared" si="71"/>
        <v>0</v>
      </c>
      <c r="J150" s="469">
        <f t="shared" si="71"/>
        <v>0</v>
      </c>
      <c r="K150" s="462">
        <f t="shared" si="71"/>
        <v>0</v>
      </c>
      <c r="L150" s="469">
        <f t="shared" si="71"/>
        <v>0</v>
      </c>
      <c r="M150" s="462">
        <f t="shared" si="71"/>
        <v>2</v>
      </c>
      <c r="N150" s="469">
        <f t="shared" si="71"/>
        <v>1</v>
      </c>
      <c r="O150" s="462">
        <f t="shared" si="71"/>
        <v>0</v>
      </c>
      <c r="P150" s="469">
        <f t="shared" si="71"/>
        <v>0</v>
      </c>
      <c r="Q150" s="462">
        <f t="shared" si="72"/>
        <v>1</v>
      </c>
      <c r="R150" s="469">
        <f t="shared" si="73"/>
        <v>0</v>
      </c>
      <c r="S150" s="482"/>
      <c r="T150" s="485">
        <f t="shared" si="74"/>
        <v>8</v>
      </c>
      <c r="U150" s="478">
        <f t="shared" si="74"/>
        <v>0</v>
      </c>
      <c r="V150" s="14"/>
      <c r="W150" s="462">
        <f t="shared" si="75"/>
        <v>5</v>
      </c>
      <c r="X150" s="452">
        <f t="shared" si="75"/>
        <v>2</v>
      </c>
      <c r="Y150" s="458">
        <f t="shared" si="75"/>
        <v>7</v>
      </c>
    </row>
    <row r="151" spans="2:25" ht="15" hidden="1" customHeight="1" x14ac:dyDescent="0.2">
      <c r="B151" s="444" t="s">
        <v>32</v>
      </c>
      <c r="C151" s="461">
        <f t="shared" si="76"/>
        <v>0</v>
      </c>
      <c r="D151" s="468">
        <f t="shared" si="71"/>
        <v>1</v>
      </c>
      <c r="E151" s="461">
        <f t="shared" si="71"/>
        <v>1</v>
      </c>
      <c r="F151" s="468">
        <f t="shared" si="71"/>
        <v>0</v>
      </c>
      <c r="G151" s="461">
        <f t="shared" si="71"/>
        <v>1</v>
      </c>
      <c r="H151" s="468">
        <f t="shared" si="71"/>
        <v>0</v>
      </c>
      <c r="I151" s="461">
        <f t="shared" si="71"/>
        <v>1</v>
      </c>
      <c r="J151" s="468">
        <f t="shared" si="71"/>
        <v>0</v>
      </c>
      <c r="K151" s="461">
        <f t="shared" si="71"/>
        <v>0</v>
      </c>
      <c r="L151" s="468">
        <f t="shared" si="71"/>
        <v>0</v>
      </c>
      <c r="M151" s="461">
        <f t="shared" si="71"/>
        <v>2</v>
      </c>
      <c r="N151" s="468">
        <f t="shared" si="71"/>
        <v>1</v>
      </c>
      <c r="O151" s="461">
        <f t="shared" si="71"/>
        <v>0</v>
      </c>
      <c r="P151" s="468">
        <f t="shared" si="71"/>
        <v>1</v>
      </c>
      <c r="Q151" s="461">
        <f t="shared" si="72"/>
        <v>1</v>
      </c>
      <c r="R151" s="468">
        <f t="shared" si="73"/>
        <v>0</v>
      </c>
      <c r="S151" s="482"/>
      <c r="T151" s="484">
        <f t="shared" si="74"/>
        <v>11</v>
      </c>
      <c r="U151" s="477">
        <f t="shared" si="74"/>
        <v>1</v>
      </c>
      <c r="V151" s="14"/>
      <c r="W151" s="461">
        <f t="shared" si="75"/>
        <v>6</v>
      </c>
      <c r="X151" s="450">
        <f t="shared" si="75"/>
        <v>3</v>
      </c>
      <c r="Y151" s="457">
        <f t="shared" si="75"/>
        <v>9</v>
      </c>
    </row>
    <row r="152" spans="2:25" ht="15" hidden="1" customHeight="1" x14ac:dyDescent="0.2">
      <c r="B152" s="443" t="s">
        <v>33</v>
      </c>
      <c r="C152" s="461">
        <f t="shared" si="76"/>
        <v>0</v>
      </c>
      <c r="D152" s="468">
        <f t="shared" si="71"/>
        <v>1</v>
      </c>
      <c r="E152" s="461">
        <f t="shared" si="71"/>
        <v>1</v>
      </c>
      <c r="F152" s="468">
        <f t="shared" si="71"/>
        <v>1</v>
      </c>
      <c r="G152" s="461">
        <f t="shared" si="71"/>
        <v>1</v>
      </c>
      <c r="H152" s="468">
        <f t="shared" si="71"/>
        <v>0</v>
      </c>
      <c r="I152" s="461">
        <f t="shared" si="71"/>
        <v>1</v>
      </c>
      <c r="J152" s="468">
        <f t="shared" si="71"/>
        <v>0</v>
      </c>
      <c r="K152" s="461">
        <f t="shared" si="71"/>
        <v>0</v>
      </c>
      <c r="L152" s="468">
        <f t="shared" si="71"/>
        <v>0</v>
      </c>
      <c r="M152" s="461">
        <f t="shared" si="71"/>
        <v>2</v>
      </c>
      <c r="N152" s="468">
        <f t="shared" si="71"/>
        <v>1</v>
      </c>
      <c r="O152" s="461">
        <f t="shared" si="71"/>
        <v>0</v>
      </c>
      <c r="P152" s="468">
        <f t="shared" si="71"/>
        <v>1</v>
      </c>
      <c r="Q152" s="461">
        <f t="shared" si="72"/>
        <v>1</v>
      </c>
      <c r="R152" s="468">
        <f t="shared" si="73"/>
        <v>0</v>
      </c>
      <c r="S152" s="482"/>
      <c r="T152" s="484">
        <f t="shared" si="74"/>
        <v>14</v>
      </c>
      <c r="U152" s="477">
        <f t="shared" si="74"/>
        <v>2</v>
      </c>
      <c r="V152" s="14"/>
      <c r="W152" s="461">
        <f t="shared" si="75"/>
        <v>6</v>
      </c>
      <c r="X152" s="450">
        <f t="shared" si="75"/>
        <v>4</v>
      </c>
      <c r="Y152" s="457">
        <f t="shared" si="75"/>
        <v>10</v>
      </c>
    </row>
    <row r="153" spans="2:25" ht="15" hidden="1" customHeight="1" x14ac:dyDescent="0.2">
      <c r="B153" s="445" t="s">
        <v>34</v>
      </c>
      <c r="C153" s="461">
        <f t="shared" si="76"/>
        <v>0</v>
      </c>
      <c r="D153" s="468">
        <f t="shared" si="71"/>
        <v>1</v>
      </c>
      <c r="E153" s="461">
        <f t="shared" si="71"/>
        <v>1</v>
      </c>
      <c r="F153" s="468">
        <f t="shared" si="71"/>
        <v>1</v>
      </c>
      <c r="G153" s="461">
        <f t="shared" si="71"/>
        <v>1</v>
      </c>
      <c r="H153" s="468">
        <f t="shared" si="71"/>
        <v>1</v>
      </c>
      <c r="I153" s="461">
        <f t="shared" si="71"/>
        <v>1</v>
      </c>
      <c r="J153" s="468">
        <f t="shared" si="71"/>
        <v>0</v>
      </c>
      <c r="K153" s="461">
        <f t="shared" si="71"/>
        <v>0</v>
      </c>
      <c r="L153" s="468">
        <f t="shared" si="71"/>
        <v>0</v>
      </c>
      <c r="M153" s="461">
        <f t="shared" si="71"/>
        <v>3</v>
      </c>
      <c r="N153" s="468">
        <f t="shared" si="71"/>
        <v>1</v>
      </c>
      <c r="O153" s="461">
        <f t="shared" si="71"/>
        <v>0</v>
      </c>
      <c r="P153" s="468">
        <f t="shared" si="71"/>
        <v>1</v>
      </c>
      <c r="Q153" s="461">
        <f t="shared" si="72"/>
        <v>1</v>
      </c>
      <c r="R153" s="468">
        <f t="shared" si="73"/>
        <v>0</v>
      </c>
      <c r="S153" s="482"/>
      <c r="T153" s="484">
        <f t="shared" si="74"/>
        <v>15</v>
      </c>
      <c r="U153" s="477">
        <f t="shared" si="74"/>
        <v>3</v>
      </c>
      <c r="V153" s="14"/>
      <c r="W153" s="461">
        <f t="shared" si="75"/>
        <v>7</v>
      </c>
      <c r="X153" s="450">
        <f t="shared" si="75"/>
        <v>5</v>
      </c>
      <c r="Y153" s="457">
        <f t="shared" si="75"/>
        <v>12</v>
      </c>
    </row>
    <row r="154" spans="2:25" ht="15" hidden="1" customHeight="1" x14ac:dyDescent="0.2">
      <c r="B154" s="443" t="s">
        <v>35</v>
      </c>
      <c r="C154" s="463">
        <f t="shared" si="76"/>
        <v>0</v>
      </c>
      <c r="D154" s="470">
        <f t="shared" si="71"/>
        <v>1</v>
      </c>
      <c r="E154" s="463">
        <f t="shared" si="71"/>
        <v>1</v>
      </c>
      <c r="F154" s="470">
        <f t="shared" si="71"/>
        <v>1</v>
      </c>
      <c r="G154" s="463">
        <f t="shared" si="71"/>
        <v>1</v>
      </c>
      <c r="H154" s="470">
        <f t="shared" si="71"/>
        <v>1</v>
      </c>
      <c r="I154" s="463">
        <f t="shared" si="71"/>
        <v>1</v>
      </c>
      <c r="J154" s="470">
        <f t="shared" si="71"/>
        <v>1</v>
      </c>
      <c r="K154" s="463">
        <f t="shared" si="71"/>
        <v>0</v>
      </c>
      <c r="L154" s="470">
        <f t="shared" si="71"/>
        <v>0</v>
      </c>
      <c r="M154" s="463">
        <f t="shared" si="71"/>
        <v>4</v>
      </c>
      <c r="N154" s="470">
        <f t="shared" si="71"/>
        <v>1</v>
      </c>
      <c r="O154" s="463">
        <f t="shared" si="71"/>
        <v>0</v>
      </c>
      <c r="P154" s="470">
        <f t="shared" si="71"/>
        <v>1</v>
      </c>
      <c r="Q154" s="463">
        <f t="shared" si="72"/>
        <v>2</v>
      </c>
      <c r="R154" s="470">
        <f t="shared" si="73"/>
        <v>0</v>
      </c>
      <c r="S154" s="482"/>
      <c r="T154" s="486">
        <f t="shared" si="74"/>
        <v>19</v>
      </c>
      <c r="U154" s="479">
        <f t="shared" si="74"/>
        <v>4</v>
      </c>
      <c r="V154" s="14"/>
      <c r="W154" s="463">
        <f t="shared" si="75"/>
        <v>9</v>
      </c>
      <c r="X154" s="454">
        <f t="shared" si="75"/>
        <v>6</v>
      </c>
      <c r="Y154" s="459">
        <f t="shared" si="75"/>
        <v>15</v>
      </c>
    </row>
    <row r="155" spans="2:25" ht="15" hidden="1" customHeight="1" x14ac:dyDescent="0.2">
      <c r="B155" s="443" t="s">
        <v>36</v>
      </c>
      <c r="C155" s="461">
        <f t="shared" si="76"/>
        <v>0</v>
      </c>
      <c r="D155" s="468">
        <f t="shared" si="71"/>
        <v>1</v>
      </c>
      <c r="E155" s="461">
        <f t="shared" si="71"/>
        <v>1</v>
      </c>
      <c r="F155" s="468">
        <f t="shared" si="71"/>
        <v>1</v>
      </c>
      <c r="G155" s="461">
        <f t="shared" si="71"/>
        <v>1</v>
      </c>
      <c r="H155" s="468">
        <f t="shared" si="71"/>
        <v>2</v>
      </c>
      <c r="I155" s="461">
        <f t="shared" si="71"/>
        <v>1</v>
      </c>
      <c r="J155" s="468">
        <f t="shared" si="71"/>
        <v>1</v>
      </c>
      <c r="K155" s="461">
        <f t="shared" si="71"/>
        <v>0</v>
      </c>
      <c r="L155" s="468">
        <f t="shared" si="71"/>
        <v>0</v>
      </c>
      <c r="M155" s="461">
        <f t="shared" si="71"/>
        <v>4</v>
      </c>
      <c r="N155" s="468">
        <f t="shared" si="71"/>
        <v>1</v>
      </c>
      <c r="O155" s="461">
        <f t="shared" si="71"/>
        <v>0</v>
      </c>
      <c r="P155" s="468">
        <f t="shared" si="71"/>
        <v>1</v>
      </c>
      <c r="Q155" s="461">
        <f t="shared" si="72"/>
        <v>2</v>
      </c>
      <c r="R155" s="468">
        <f t="shared" si="73"/>
        <v>0</v>
      </c>
      <c r="S155" s="482"/>
      <c r="T155" s="484">
        <f t="shared" si="74"/>
        <v>20</v>
      </c>
      <c r="U155" s="477">
        <f t="shared" si="74"/>
        <v>4</v>
      </c>
      <c r="V155" s="14"/>
      <c r="W155" s="461">
        <f t="shared" si="75"/>
        <v>9</v>
      </c>
      <c r="X155" s="450">
        <f t="shared" si="75"/>
        <v>7</v>
      </c>
      <c r="Y155" s="457">
        <f t="shared" si="75"/>
        <v>16</v>
      </c>
    </row>
    <row r="156" spans="2:25" ht="15" hidden="1" customHeight="1" x14ac:dyDescent="0.2">
      <c r="B156" s="443" t="s">
        <v>37</v>
      </c>
      <c r="C156" s="462">
        <f t="shared" si="76"/>
        <v>0</v>
      </c>
      <c r="D156" s="469">
        <f t="shared" si="71"/>
        <v>2</v>
      </c>
      <c r="E156" s="462">
        <f t="shared" si="71"/>
        <v>1</v>
      </c>
      <c r="F156" s="469">
        <f t="shared" si="71"/>
        <v>1</v>
      </c>
      <c r="G156" s="462">
        <f t="shared" si="71"/>
        <v>1</v>
      </c>
      <c r="H156" s="469">
        <f t="shared" si="71"/>
        <v>2</v>
      </c>
      <c r="I156" s="462">
        <f t="shared" si="71"/>
        <v>1</v>
      </c>
      <c r="J156" s="469">
        <f t="shared" si="71"/>
        <v>1</v>
      </c>
      <c r="K156" s="462">
        <f t="shared" si="71"/>
        <v>0</v>
      </c>
      <c r="L156" s="469">
        <f t="shared" si="71"/>
        <v>0</v>
      </c>
      <c r="M156" s="462">
        <f t="shared" si="71"/>
        <v>4</v>
      </c>
      <c r="N156" s="469">
        <f t="shared" si="71"/>
        <v>1</v>
      </c>
      <c r="O156" s="462">
        <f t="shared" si="71"/>
        <v>0</v>
      </c>
      <c r="P156" s="469">
        <f t="shared" si="71"/>
        <v>1</v>
      </c>
      <c r="Q156" s="462">
        <f t="shared" si="72"/>
        <v>2</v>
      </c>
      <c r="R156" s="469">
        <f t="shared" si="73"/>
        <v>0</v>
      </c>
      <c r="S156" s="482"/>
      <c r="T156" s="485">
        <f t="shared" si="74"/>
        <v>20</v>
      </c>
      <c r="U156" s="478">
        <f t="shared" si="74"/>
        <v>5</v>
      </c>
      <c r="V156" s="14"/>
      <c r="W156" s="462">
        <f t="shared" si="75"/>
        <v>9</v>
      </c>
      <c r="X156" s="452">
        <f t="shared" si="75"/>
        <v>8</v>
      </c>
      <c r="Y156" s="458">
        <f t="shared" si="75"/>
        <v>17</v>
      </c>
    </row>
    <row r="157" spans="2:25" ht="15" hidden="1" customHeight="1" x14ac:dyDescent="0.2">
      <c r="B157" s="444" t="s">
        <v>38</v>
      </c>
      <c r="C157" s="461">
        <f t="shared" si="76"/>
        <v>0</v>
      </c>
      <c r="D157" s="468">
        <f t="shared" si="71"/>
        <v>2</v>
      </c>
      <c r="E157" s="461">
        <f t="shared" si="71"/>
        <v>1</v>
      </c>
      <c r="F157" s="468">
        <f t="shared" si="71"/>
        <v>2</v>
      </c>
      <c r="G157" s="461">
        <f t="shared" si="71"/>
        <v>2</v>
      </c>
      <c r="H157" s="468">
        <f t="shared" si="71"/>
        <v>2</v>
      </c>
      <c r="I157" s="461">
        <f t="shared" si="71"/>
        <v>2</v>
      </c>
      <c r="J157" s="468">
        <f t="shared" si="71"/>
        <v>1</v>
      </c>
      <c r="K157" s="461">
        <f t="shared" si="71"/>
        <v>0</v>
      </c>
      <c r="L157" s="468">
        <f t="shared" si="71"/>
        <v>0</v>
      </c>
      <c r="M157" s="461">
        <f t="shared" si="71"/>
        <v>4</v>
      </c>
      <c r="N157" s="468">
        <f t="shared" si="71"/>
        <v>2</v>
      </c>
      <c r="O157" s="461">
        <f t="shared" si="71"/>
        <v>0</v>
      </c>
      <c r="P157" s="468">
        <f t="shared" si="71"/>
        <v>1</v>
      </c>
      <c r="Q157" s="461">
        <f t="shared" si="72"/>
        <v>2</v>
      </c>
      <c r="R157" s="468">
        <f t="shared" si="73"/>
        <v>0</v>
      </c>
      <c r="S157" s="482"/>
      <c r="T157" s="484">
        <f t="shared" si="74"/>
        <v>24</v>
      </c>
      <c r="U157" s="477">
        <f t="shared" si="74"/>
        <v>5</v>
      </c>
      <c r="V157" s="14"/>
      <c r="W157" s="461">
        <f t="shared" si="75"/>
        <v>11</v>
      </c>
      <c r="X157" s="450">
        <f t="shared" si="75"/>
        <v>10</v>
      </c>
      <c r="Y157" s="457">
        <f t="shared" si="75"/>
        <v>21</v>
      </c>
    </row>
    <row r="158" spans="2:25" ht="15" hidden="1" customHeight="1" x14ac:dyDescent="0.2">
      <c r="B158" s="443" t="s">
        <v>39</v>
      </c>
      <c r="C158" s="461">
        <f t="shared" si="76"/>
        <v>0</v>
      </c>
      <c r="D158" s="468">
        <f t="shared" si="71"/>
        <v>2</v>
      </c>
      <c r="E158" s="461">
        <f t="shared" si="71"/>
        <v>1</v>
      </c>
      <c r="F158" s="468">
        <f t="shared" si="71"/>
        <v>2</v>
      </c>
      <c r="G158" s="461">
        <f t="shared" si="71"/>
        <v>3</v>
      </c>
      <c r="H158" s="468">
        <f t="shared" si="71"/>
        <v>3</v>
      </c>
      <c r="I158" s="461">
        <f t="shared" si="71"/>
        <v>2</v>
      </c>
      <c r="J158" s="468">
        <f t="shared" si="71"/>
        <v>2</v>
      </c>
      <c r="K158" s="461">
        <f t="shared" si="71"/>
        <v>0</v>
      </c>
      <c r="L158" s="468">
        <f t="shared" si="71"/>
        <v>0</v>
      </c>
      <c r="M158" s="461">
        <f t="shared" si="71"/>
        <v>4</v>
      </c>
      <c r="N158" s="468">
        <f t="shared" si="71"/>
        <v>2</v>
      </c>
      <c r="O158" s="461">
        <f t="shared" si="71"/>
        <v>0</v>
      </c>
      <c r="P158" s="468">
        <f t="shared" si="71"/>
        <v>1</v>
      </c>
      <c r="Q158" s="461">
        <f t="shared" si="72"/>
        <v>2</v>
      </c>
      <c r="R158" s="468">
        <f t="shared" si="73"/>
        <v>0</v>
      </c>
      <c r="S158" s="482"/>
      <c r="T158" s="484">
        <f t="shared" si="74"/>
        <v>27</v>
      </c>
      <c r="U158" s="477">
        <f t="shared" si="74"/>
        <v>6</v>
      </c>
      <c r="V158" s="14"/>
      <c r="W158" s="461">
        <f t="shared" si="75"/>
        <v>12</v>
      </c>
      <c r="X158" s="450">
        <f t="shared" si="75"/>
        <v>12</v>
      </c>
      <c r="Y158" s="457">
        <f t="shared" si="75"/>
        <v>24</v>
      </c>
    </row>
    <row r="159" spans="2:25" ht="15" hidden="1" customHeight="1" thickBot="1" x14ac:dyDescent="0.25">
      <c r="B159" s="446" t="s">
        <v>40</v>
      </c>
      <c r="C159" s="464">
        <f t="shared" si="76"/>
        <v>0</v>
      </c>
      <c r="D159" s="471">
        <f t="shared" si="71"/>
        <v>2</v>
      </c>
      <c r="E159" s="464">
        <f t="shared" si="71"/>
        <v>1</v>
      </c>
      <c r="F159" s="471">
        <f t="shared" si="71"/>
        <v>3</v>
      </c>
      <c r="G159" s="464">
        <f t="shared" si="71"/>
        <v>3</v>
      </c>
      <c r="H159" s="471">
        <f t="shared" si="71"/>
        <v>3</v>
      </c>
      <c r="I159" s="464">
        <f t="shared" si="71"/>
        <v>2</v>
      </c>
      <c r="J159" s="471">
        <f t="shared" si="71"/>
        <v>2</v>
      </c>
      <c r="K159" s="464">
        <f t="shared" si="71"/>
        <v>0</v>
      </c>
      <c r="L159" s="471">
        <f t="shared" si="71"/>
        <v>0</v>
      </c>
      <c r="M159" s="464">
        <f t="shared" si="71"/>
        <v>4</v>
      </c>
      <c r="N159" s="471">
        <f t="shared" si="71"/>
        <v>2</v>
      </c>
      <c r="O159" s="464">
        <f t="shared" si="71"/>
        <v>0</v>
      </c>
      <c r="P159" s="471">
        <f t="shared" si="71"/>
        <v>1</v>
      </c>
      <c r="Q159" s="464">
        <f t="shared" si="72"/>
        <v>2</v>
      </c>
      <c r="R159" s="471">
        <f t="shared" si="73"/>
        <v>0</v>
      </c>
      <c r="S159" s="482"/>
      <c r="T159" s="487">
        <f t="shared" si="74"/>
        <v>28</v>
      </c>
      <c r="U159" s="481">
        <f t="shared" si="74"/>
        <v>6</v>
      </c>
      <c r="V159" s="14"/>
      <c r="W159" s="464">
        <f t="shared" si="75"/>
        <v>12</v>
      </c>
      <c r="X159" s="465">
        <f t="shared" si="75"/>
        <v>13</v>
      </c>
      <c r="Y159" s="460">
        <f t="shared" si="75"/>
        <v>25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56" t="s">
        <v>3</v>
      </c>
      <c r="T161" s="24"/>
      <c r="U161" s="24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216" t="str">
        <f>T7</f>
        <v>2015  ~  2016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36"/>
      <c r="E165" s="162"/>
      <c r="F165" s="36"/>
      <c r="G165" s="602">
        <v>1</v>
      </c>
      <c r="H165" s="86"/>
      <c r="I165" s="162"/>
      <c r="J165" s="552">
        <v>1</v>
      </c>
      <c r="K165" s="114"/>
      <c r="L165" s="86"/>
      <c r="M165" s="162"/>
      <c r="N165" s="36"/>
      <c r="O165" s="114"/>
      <c r="P165" s="27"/>
      <c r="R165" s="138"/>
      <c r="S165" s="138"/>
      <c r="T165" s="243">
        <v>6</v>
      </c>
      <c r="U165" s="244">
        <v>2</v>
      </c>
      <c r="V165" s="721"/>
      <c r="W165" s="172">
        <f>I165+K165+M165+O165+G165+E165+C165</f>
        <v>1</v>
      </c>
      <c r="X165" s="173">
        <f>J165+L165+N165+P165+H165+F165+D165</f>
        <v>1</v>
      </c>
      <c r="Y165" s="68">
        <f>W165+X165</f>
        <v>2</v>
      </c>
    </row>
    <row r="166" spans="2:25" ht="15" customHeight="1" x14ac:dyDescent="0.2">
      <c r="B166" s="63" t="s">
        <v>31</v>
      </c>
      <c r="C166" s="550">
        <v>1</v>
      </c>
      <c r="D166" s="586">
        <v>4</v>
      </c>
      <c r="E166" s="127"/>
      <c r="F166" s="25"/>
      <c r="G166" s="554">
        <v>1</v>
      </c>
      <c r="H166" s="23"/>
      <c r="I166" s="127"/>
      <c r="J166" s="25"/>
      <c r="K166" s="6"/>
      <c r="L166" s="23"/>
      <c r="M166" s="127"/>
      <c r="N166" s="25"/>
      <c r="O166" s="713">
        <v>1</v>
      </c>
      <c r="P166" s="15"/>
      <c r="R166" s="138"/>
      <c r="S166" s="138"/>
      <c r="T166" s="245">
        <v>7</v>
      </c>
      <c r="U166" s="246">
        <v>3</v>
      </c>
      <c r="V166" s="721">
        <v>1</v>
      </c>
      <c r="W166" s="174">
        <f t="shared" ref="W166:X176" si="77">I166+K166+M166+O166+G166+E166+C166</f>
        <v>3</v>
      </c>
      <c r="X166" s="175">
        <f t="shared" si="77"/>
        <v>4</v>
      </c>
      <c r="Y166" s="69">
        <f t="shared" ref="Y166:Y177" si="78">W166+X166</f>
        <v>7</v>
      </c>
    </row>
    <row r="167" spans="2:25" ht="15" customHeight="1" x14ac:dyDescent="0.2">
      <c r="B167" s="63" t="s">
        <v>58</v>
      </c>
      <c r="C167" s="551">
        <v>1</v>
      </c>
      <c r="D167" s="25"/>
      <c r="E167" s="127"/>
      <c r="F167" s="25"/>
      <c r="G167" s="554">
        <v>2</v>
      </c>
      <c r="H167" s="23"/>
      <c r="I167" s="127"/>
      <c r="J167" s="25"/>
      <c r="K167" s="6"/>
      <c r="L167" s="23"/>
      <c r="M167" s="127"/>
      <c r="N167" s="25"/>
      <c r="O167" s="713">
        <v>1</v>
      </c>
      <c r="P167" s="15"/>
      <c r="R167" s="138"/>
      <c r="S167" s="138"/>
      <c r="T167" s="247">
        <v>4</v>
      </c>
      <c r="U167" s="248">
        <v>3</v>
      </c>
      <c r="V167" s="721">
        <v>1</v>
      </c>
      <c r="W167" s="174">
        <f t="shared" si="77"/>
        <v>4</v>
      </c>
      <c r="X167" s="175">
        <f t="shared" si="77"/>
        <v>0</v>
      </c>
      <c r="Y167" s="69">
        <f t="shared" si="78"/>
        <v>4</v>
      </c>
    </row>
    <row r="168" spans="2:25" ht="15" customHeight="1" x14ac:dyDescent="0.2">
      <c r="B168" s="64" t="s">
        <v>32</v>
      </c>
      <c r="C168" s="11"/>
      <c r="D168" s="90"/>
      <c r="E168" s="557">
        <v>3</v>
      </c>
      <c r="F168" s="90"/>
      <c r="G168" s="555">
        <v>2</v>
      </c>
      <c r="H168" s="32"/>
      <c r="I168" s="128"/>
      <c r="J168" s="90"/>
      <c r="K168" s="116"/>
      <c r="L168" s="32"/>
      <c r="M168" s="128"/>
      <c r="N168" s="90"/>
      <c r="O168" s="714">
        <v>1</v>
      </c>
      <c r="P168" s="31"/>
      <c r="R168" s="138"/>
      <c r="S168" s="138"/>
      <c r="T168" s="245">
        <v>6</v>
      </c>
      <c r="U168" s="246">
        <v>7</v>
      </c>
      <c r="V168" s="721">
        <v>1</v>
      </c>
      <c r="W168" s="176">
        <f t="shared" si="77"/>
        <v>6</v>
      </c>
      <c r="X168" s="177">
        <f t="shared" si="77"/>
        <v>0</v>
      </c>
      <c r="Y168" s="70">
        <f t="shared" si="78"/>
        <v>6</v>
      </c>
    </row>
    <row r="169" spans="2:25" ht="15" customHeight="1" x14ac:dyDescent="0.2">
      <c r="B169" s="63" t="s">
        <v>33</v>
      </c>
      <c r="C169" s="11"/>
      <c r="D169" s="25"/>
      <c r="E169" s="127"/>
      <c r="F169" s="25"/>
      <c r="G169" s="554">
        <v>2</v>
      </c>
      <c r="H169" s="23"/>
      <c r="I169" s="127"/>
      <c r="J169" s="25"/>
      <c r="K169" s="6"/>
      <c r="L169" s="23"/>
      <c r="M169" s="127"/>
      <c r="N169" s="25"/>
      <c r="O169" s="6"/>
      <c r="P169" s="15"/>
      <c r="R169" s="138"/>
      <c r="S169" s="138"/>
      <c r="T169" s="245">
        <v>1</v>
      </c>
      <c r="U169" s="246">
        <v>4</v>
      </c>
      <c r="V169" s="721"/>
      <c r="W169" s="174">
        <f t="shared" si="77"/>
        <v>2</v>
      </c>
      <c r="X169" s="175">
        <f t="shared" si="77"/>
        <v>0</v>
      </c>
      <c r="Y169" s="69">
        <f t="shared" si="78"/>
        <v>2</v>
      </c>
    </row>
    <row r="170" spans="2:25" ht="15" customHeight="1" x14ac:dyDescent="0.2">
      <c r="B170" s="65" t="s">
        <v>34</v>
      </c>
      <c r="C170" s="11"/>
      <c r="D170" s="95"/>
      <c r="E170" s="163"/>
      <c r="F170" s="95"/>
      <c r="G170" s="556">
        <v>1</v>
      </c>
      <c r="H170" s="35"/>
      <c r="I170" s="163"/>
      <c r="J170" s="95"/>
      <c r="K170" s="117"/>
      <c r="L170" s="35"/>
      <c r="M170" s="163"/>
      <c r="N170" s="95"/>
      <c r="O170" s="117"/>
      <c r="P170" s="34"/>
      <c r="R170" s="138"/>
      <c r="S170" s="138"/>
      <c r="T170" s="245">
        <v>5</v>
      </c>
      <c r="U170" s="246">
        <v>2</v>
      </c>
      <c r="W170" s="178">
        <f t="shared" si="77"/>
        <v>1</v>
      </c>
      <c r="X170" s="179">
        <f t="shared" si="77"/>
        <v>0</v>
      </c>
      <c r="Y170" s="71">
        <f t="shared" si="78"/>
        <v>1</v>
      </c>
    </row>
    <row r="171" spans="2:25" ht="15" customHeight="1" x14ac:dyDescent="0.2">
      <c r="B171" s="63" t="s">
        <v>35</v>
      </c>
      <c r="C171" s="17"/>
      <c r="D171" s="782">
        <v>2</v>
      </c>
      <c r="E171" s="127"/>
      <c r="F171" s="25"/>
      <c r="G171" s="6"/>
      <c r="H171" s="553">
        <v>1</v>
      </c>
      <c r="I171" s="127"/>
      <c r="J171" s="25"/>
      <c r="K171" s="6"/>
      <c r="L171" s="23"/>
      <c r="M171" s="127"/>
      <c r="N171" s="25"/>
      <c r="O171" s="6"/>
      <c r="P171" s="15"/>
      <c r="R171" s="138"/>
      <c r="S171" s="138"/>
      <c r="T171" s="243">
        <v>9</v>
      </c>
      <c r="U171" s="244">
        <v>2</v>
      </c>
      <c r="W171" s="176">
        <f t="shared" si="77"/>
        <v>0</v>
      </c>
      <c r="X171" s="177">
        <f t="shared" si="77"/>
        <v>3</v>
      </c>
      <c r="Y171" s="70">
        <f t="shared" si="78"/>
        <v>3</v>
      </c>
    </row>
    <row r="172" spans="2:25" ht="15" customHeight="1" x14ac:dyDescent="0.2">
      <c r="B172" s="63" t="s">
        <v>36</v>
      </c>
      <c r="C172" s="11"/>
      <c r="D172" s="586">
        <v>1</v>
      </c>
      <c r="E172" s="127"/>
      <c r="F172" s="25"/>
      <c r="G172" s="554">
        <v>2</v>
      </c>
      <c r="H172" s="553">
        <v>1</v>
      </c>
      <c r="I172" s="127"/>
      <c r="J172" s="25"/>
      <c r="K172" s="6"/>
      <c r="L172" s="23"/>
      <c r="M172" s="127"/>
      <c r="N172" s="25"/>
      <c r="O172" s="6"/>
      <c r="P172" s="15"/>
      <c r="R172" s="138"/>
      <c r="S172" s="138"/>
      <c r="T172" s="245">
        <v>5</v>
      </c>
      <c r="U172" s="246">
        <v>3</v>
      </c>
      <c r="W172" s="174">
        <f t="shared" si="77"/>
        <v>2</v>
      </c>
      <c r="X172" s="175">
        <f t="shared" si="77"/>
        <v>2</v>
      </c>
      <c r="Y172" s="69">
        <f t="shared" si="78"/>
        <v>4</v>
      </c>
    </row>
    <row r="173" spans="2:25" ht="15" customHeight="1" x14ac:dyDescent="0.2">
      <c r="B173" s="63" t="s">
        <v>37</v>
      </c>
      <c r="C173" s="18"/>
      <c r="D173" s="95"/>
      <c r="E173" s="127"/>
      <c r="F173" s="25"/>
      <c r="G173" s="6"/>
      <c r="H173" s="553">
        <v>1</v>
      </c>
      <c r="I173" s="127"/>
      <c r="J173" s="586">
        <v>1</v>
      </c>
      <c r="K173" s="6"/>
      <c r="L173" s="23"/>
      <c r="M173" s="127"/>
      <c r="N173" s="25"/>
      <c r="O173" s="6"/>
      <c r="P173" s="15"/>
      <c r="R173" s="138"/>
      <c r="S173" s="138"/>
      <c r="T173" s="247">
        <v>3</v>
      </c>
      <c r="U173" s="248">
        <v>1</v>
      </c>
      <c r="W173" s="178">
        <f t="shared" si="77"/>
        <v>0</v>
      </c>
      <c r="X173" s="179">
        <f t="shared" si="77"/>
        <v>2</v>
      </c>
      <c r="Y173" s="71">
        <f t="shared" si="78"/>
        <v>2</v>
      </c>
    </row>
    <row r="174" spans="2:25" ht="15" customHeight="1" x14ac:dyDescent="0.2">
      <c r="B174" s="64" t="s">
        <v>38</v>
      </c>
      <c r="C174" s="11"/>
      <c r="D174" s="586">
        <v>1</v>
      </c>
      <c r="E174" s="128"/>
      <c r="F174" s="90"/>
      <c r="G174" s="116"/>
      <c r="H174" s="588">
        <v>1</v>
      </c>
      <c r="I174" s="128"/>
      <c r="J174" s="90"/>
      <c r="K174" s="116"/>
      <c r="L174" s="32"/>
      <c r="M174" s="128"/>
      <c r="N174" s="90"/>
      <c r="O174" s="116"/>
      <c r="P174" s="31"/>
      <c r="R174" s="138"/>
      <c r="S174" s="138"/>
      <c r="T174" s="245">
        <v>6</v>
      </c>
      <c r="U174" s="246">
        <v>3</v>
      </c>
      <c r="W174" s="174">
        <f t="shared" si="77"/>
        <v>0</v>
      </c>
      <c r="X174" s="175">
        <f t="shared" si="77"/>
        <v>2</v>
      </c>
      <c r="Y174" s="69">
        <f t="shared" si="78"/>
        <v>2</v>
      </c>
    </row>
    <row r="175" spans="2:25" ht="15" customHeight="1" x14ac:dyDescent="0.2">
      <c r="B175" s="63" t="s">
        <v>39</v>
      </c>
      <c r="C175" s="11"/>
      <c r="D175" s="25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R175" s="138"/>
      <c r="S175" s="138"/>
      <c r="T175" s="245">
        <v>4</v>
      </c>
      <c r="U175" s="246">
        <v>1</v>
      </c>
      <c r="W175" s="174">
        <f t="shared" si="77"/>
        <v>0</v>
      </c>
      <c r="X175" s="175">
        <f t="shared" si="77"/>
        <v>0</v>
      </c>
      <c r="Y175" s="69">
        <f t="shared" si="78"/>
        <v>0</v>
      </c>
    </row>
    <row r="176" spans="2:25" ht="15" customHeight="1" thickBot="1" x14ac:dyDescent="0.25">
      <c r="B176" s="63" t="s">
        <v>40</v>
      </c>
      <c r="C176" s="1081">
        <v>1</v>
      </c>
      <c r="D176" s="29"/>
      <c r="E176" s="164"/>
      <c r="F176" s="29"/>
      <c r="G176" s="118"/>
      <c r="H176" s="98"/>
      <c r="I176" s="164"/>
      <c r="J176" s="29"/>
      <c r="K176" s="118"/>
      <c r="L176" s="98"/>
      <c r="M176" s="164"/>
      <c r="N176" s="29"/>
      <c r="O176" s="118"/>
      <c r="P176" s="28"/>
      <c r="R176" s="138"/>
      <c r="S176" s="138"/>
      <c r="T176" s="245">
        <v>2</v>
      </c>
      <c r="U176" s="246">
        <v>1</v>
      </c>
      <c r="W176" s="199">
        <f t="shared" si="77"/>
        <v>1</v>
      </c>
      <c r="X176" s="200">
        <f t="shared" si="77"/>
        <v>0</v>
      </c>
      <c r="Y176" s="72">
        <f t="shared" si="78"/>
        <v>1</v>
      </c>
    </row>
    <row r="177" spans="2:16149" ht="15" customHeight="1" thickBot="1" x14ac:dyDescent="0.25">
      <c r="B177" s="66" t="s">
        <v>29</v>
      </c>
      <c r="C177" s="58">
        <f t="shared" ref="C177:P177" si="79">SUM(C165:C176)</f>
        <v>3</v>
      </c>
      <c r="D177" s="82">
        <f t="shared" si="79"/>
        <v>8</v>
      </c>
      <c r="E177" s="58">
        <f t="shared" si="79"/>
        <v>3</v>
      </c>
      <c r="F177" s="82">
        <f t="shared" si="79"/>
        <v>0</v>
      </c>
      <c r="G177" s="58">
        <f t="shared" si="79"/>
        <v>11</v>
      </c>
      <c r="H177" s="126">
        <f t="shared" si="79"/>
        <v>4</v>
      </c>
      <c r="I177" s="58">
        <f t="shared" si="79"/>
        <v>0</v>
      </c>
      <c r="J177" s="82">
        <f t="shared" si="79"/>
        <v>2</v>
      </c>
      <c r="K177" s="58">
        <f t="shared" si="79"/>
        <v>0</v>
      </c>
      <c r="L177" s="82">
        <f t="shared" si="79"/>
        <v>0</v>
      </c>
      <c r="M177" s="58">
        <f t="shared" si="79"/>
        <v>0</v>
      </c>
      <c r="N177" s="82">
        <f t="shared" si="79"/>
        <v>0</v>
      </c>
      <c r="O177" s="58">
        <f t="shared" si="79"/>
        <v>3</v>
      </c>
      <c r="P177" s="82">
        <f t="shared" si="79"/>
        <v>0</v>
      </c>
      <c r="R177" s="138"/>
      <c r="S177" s="138"/>
      <c r="T177" s="125">
        <f>SUM(T165:T176)</f>
        <v>58</v>
      </c>
      <c r="U177" s="124">
        <f>SUM(U165:U176)</f>
        <v>32</v>
      </c>
      <c r="V177" s="721">
        <v>3</v>
      </c>
      <c r="W177" s="55">
        <f>I177+K177+M177+O177+G177+E177+C177+Q177</f>
        <v>20</v>
      </c>
      <c r="X177" s="56">
        <f>J177+L177+N177+P177+H177+F177+D177</f>
        <v>14</v>
      </c>
      <c r="Y177" s="57">
        <f t="shared" si="78"/>
        <v>34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80">D165</f>
        <v>0</v>
      </c>
      <c r="E178" s="447">
        <f t="shared" si="80"/>
        <v>0</v>
      </c>
      <c r="F178" s="467">
        <f t="shared" si="80"/>
        <v>0</v>
      </c>
      <c r="G178" s="447">
        <f t="shared" si="80"/>
        <v>1</v>
      </c>
      <c r="H178" s="467">
        <f t="shared" si="80"/>
        <v>0</v>
      </c>
      <c r="I178" s="447">
        <f t="shared" si="80"/>
        <v>0</v>
      </c>
      <c r="J178" s="467">
        <f t="shared" si="80"/>
        <v>1</v>
      </c>
      <c r="K178" s="447">
        <f t="shared" si="80"/>
        <v>0</v>
      </c>
      <c r="L178" s="467">
        <f t="shared" si="80"/>
        <v>0</v>
      </c>
      <c r="M178" s="447">
        <f t="shared" si="80"/>
        <v>0</v>
      </c>
      <c r="N178" s="467">
        <f t="shared" si="80"/>
        <v>0</v>
      </c>
      <c r="O178" s="447">
        <f t="shared" si="80"/>
        <v>0</v>
      </c>
      <c r="P178" s="467">
        <f t="shared" si="80"/>
        <v>0</v>
      </c>
      <c r="Q178" s="275"/>
      <c r="R178" s="482"/>
      <c r="S178" s="482"/>
      <c r="T178" s="483">
        <f>T165</f>
        <v>6</v>
      </c>
      <c r="U178" s="476">
        <f>U165</f>
        <v>2</v>
      </c>
      <c r="V178" s="14"/>
      <c r="W178" s="447">
        <f>W165</f>
        <v>1</v>
      </c>
      <c r="X178" s="449">
        <f>X165</f>
        <v>1</v>
      </c>
      <c r="Y178" s="456">
        <f>Y165</f>
        <v>2</v>
      </c>
    </row>
    <row r="179" spans="2:16149" hidden="1" x14ac:dyDescent="0.2">
      <c r="B179" s="443" t="s">
        <v>31</v>
      </c>
      <c r="C179" s="461">
        <f>C166+C178</f>
        <v>1</v>
      </c>
      <c r="D179" s="468">
        <f t="shared" ref="D179:P189" si="81">D166+D178</f>
        <v>4</v>
      </c>
      <c r="E179" s="461">
        <f t="shared" si="81"/>
        <v>0</v>
      </c>
      <c r="F179" s="468">
        <f t="shared" si="81"/>
        <v>0</v>
      </c>
      <c r="G179" s="461">
        <f t="shared" si="81"/>
        <v>2</v>
      </c>
      <c r="H179" s="468">
        <f t="shared" si="81"/>
        <v>0</v>
      </c>
      <c r="I179" s="461">
        <f t="shared" si="81"/>
        <v>0</v>
      </c>
      <c r="J179" s="468">
        <f t="shared" si="81"/>
        <v>1</v>
      </c>
      <c r="K179" s="461">
        <f t="shared" si="81"/>
        <v>0</v>
      </c>
      <c r="L179" s="468">
        <f t="shared" si="81"/>
        <v>0</v>
      </c>
      <c r="M179" s="461">
        <f t="shared" si="81"/>
        <v>0</v>
      </c>
      <c r="N179" s="468">
        <f t="shared" si="81"/>
        <v>0</v>
      </c>
      <c r="O179" s="461">
        <f t="shared" si="81"/>
        <v>1</v>
      </c>
      <c r="P179" s="468">
        <f t="shared" si="81"/>
        <v>0</v>
      </c>
      <c r="Q179" s="275"/>
      <c r="R179" s="482"/>
      <c r="S179" s="482"/>
      <c r="T179" s="484">
        <f t="shared" ref="T179:U189" si="82">T166+T178</f>
        <v>13</v>
      </c>
      <c r="U179" s="477">
        <f t="shared" si="82"/>
        <v>5</v>
      </c>
      <c r="V179" s="14"/>
      <c r="W179" s="461">
        <f t="shared" ref="W179:Y189" si="83">W166+W178</f>
        <v>4</v>
      </c>
      <c r="X179" s="450">
        <f t="shared" si="83"/>
        <v>5</v>
      </c>
      <c r="Y179" s="457">
        <f t="shared" si="83"/>
        <v>9</v>
      </c>
    </row>
    <row r="180" spans="2:16149" s="10" customFormat="1" hidden="1" x14ac:dyDescent="0.2">
      <c r="B180" s="443" t="s">
        <v>58</v>
      </c>
      <c r="C180" s="462">
        <f t="shared" ref="C180:C189" si="84">C167+C179</f>
        <v>2</v>
      </c>
      <c r="D180" s="469">
        <f t="shared" si="81"/>
        <v>4</v>
      </c>
      <c r="E180" s="462">
        <f t="shared" si="81"/>
        <v>0</v>
      </c>
      <c r="F180" s="469">
        <f t="shared" si="81"/>
        <v>0</v>
      </c>
      <c r="G180" s="462">
        <f t="shared" si="81"/>
        <v>4</v>
      </c>
      <c r="H180" s="469">
        <f t="shared" si="81"/>
        <v>0</v>
      </c>
      <c r="I180" s="462">
        <f t="shared" si="81"/>
        <v>0</v>
      </c>
      <c r="J180" s="469">
        <f t="shared" si="81"/>
        <v>1</v>
      </c>
      <c r="K180" s="462">
        <f t="shared" si="81"/>
        <v>0</v>
      </c>
      <c r="L180" s="469">
        <f t="shared" si="81"/>
        <v>0</v>
      </c>
      <c r="M180" s="462">
        <f t="shared" si="81"/>
        <v>0</v>
      </c>
      <c r="N180" s="469">
        <f t="shared" si="81"/>
        <v>0</v>
      </c>
      <c r="O180" s="462">
        <f t="shared" si="81"/>
        <v>2</v>
      </c>
      <c r="P180" s="469">
        <f t="shared" si="81"/>
        <v>0</v>
      </c>
      <c r="Q180" s="275"/>
      <c r="R180" s="482"/>
      <c r="S180" s="482"/>
      <c r="T180" s="485">
        <f t="shared" si="82"/>
        <v>17</v>
      </c>
      <c r="U180" s="478">
        <f t="shared" si="82"/>
        <v>8</v>
      </c>
      <c r="V180" s="14"/>
      <c r="W180" s="462">
        <f t="shared" si="83"/>
        <v>8</v>
      </c>
      <c r="X180" s="452">
        <f t="shared" si="83"/>
        <v>5</v>
      </c>
      <c r="Y180" s="458">
        <f t="shared" si="83"/>
        <v>13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idden="1" x14ac:dyDescent="0.2">
      <c r="B181" s="444" t="s">
        <v>32</v>
      </c>
      <c r="C181" s="461">
        <f t="shared" si="84"/>
        <v>2</v>
      </c>
      <c r="D181" s="468">
        <f t="shared" si="81"/>
        <v>4</v>
      </c>
      <c r="E181" s="461">
        <f t="shared" si="81"/>
        <v>3</v>
      </c>
      <c r="F181" s="468">
        <f t="shared" si="81"/>
        <v>0</v>
      </c>
      <c r="G181" s="461">
        <f t="shared" si="81"/>
        <v>6</v>
      </c>
      <c r="H181" s="468">
        <f t="shared" si="81"/>
        <v>0</v>
      </c>
      <c r="I181" s="461">
        <f t="shared" si="81"/>
        <v>0</v>
      </c>
      <c r="J181" s="468">
        <f t="shared" si="81"/>
        <v>1</v>
      </c>
      <c r="K181" s="461">
        <f t="shared" si="81"/>
        <v>0</v>
      </c>
      <c r="L181" s="468">
        <f t="shared" si="81"/>
        <v>0</v>
      </c>
      <c r="M181" s="461">
        <f t="shared" si="81"/>
        <v>0</v>
      </c>
      <c r="N181" s="468">
        <f t="shared" si="81"/>
        <v>0</v>
      </c>
      <c r="O181" s="461">
        <f t="shared" si="81"/>
        <v>3</v>
      </c>
      <c r="P181" s="468">
        <f t="shared" si="81"/>
        <v>0</v>
      </c>
      <c r="Q181" s="275"/>
      <c r="R181" s="482"/>
      <c r="S181" s="482"/>
      <c r="T181" s="484">
        <f t="shared" si="82"/>
        <v>23</v>
      </c>
      <c r="U181" s="477">
        <f t="shared" si="82"/>
        <v>15</v>
      </c>
      <c r="V181" s="14"/>
      <c r="W181" s="461">
        <f t="shared" si="83"/>
        <v>14</v>
      </c>
      <c r="X181" s="450">
        <f t="shared" si="83"/>
        <v>5</v>
      </c>
      <c r="Y181" s="457">
        <f t="shared" si="83"/>
        <v>19</v>
      </c>
    </row>
    <row r="182" spans="2:16149" hidden="1" x14ac:dyDescent="0.2">
      <c r="B182" s="443" t="s">
        <v>33</v>
      </c>
      <c r="C182" s="461">
        <f t="shared" si="84"/>
        <v>2</v>
      </c>
      <c r="D182" s="468">
        <f t="shared" si="81"/>
        <v>4</v>
      </c>
      <c r="E182" s="461">
        <f t="shared" si="81"/>
        <v>3</v>
      </c>
      <c r="F182" s="468">
        <f t="shared" si="81"/>
        <v>0</v>
      </c>
      <c r="G182" s="461">
        <f t="shared" si="81"/>
        <v>8</v>
      </c>
      <c r="H182" s="468">
        <f t="shared" si="81"/>
        <v>0</v>
      </c>
      <c r="I182" s="461">
        <f t="shared" si="81"/>
        <v>0</v>
      </c>
      <c r="J182" s="468">
        <f t="shared" si="81"/>
        <v>1</v>
      </c>
      <c r="K182" s="461">
        <f t="shared" si="81"/>
        <v>0</v>
      </c>
      <c r="L182" s="468">
        <f t="shared" si="81"/>
        <v>0</v>
      </c>
      <c r="M182" s="461">
        <f t="shared" si="81"/>
        <v>0</v>
      </c>
      <c r="N182" s="468">
        <f t="shared" si="81"/>
        <v>0</v>
      </c>
      <c r="O182" s="461">
        <f t="shared" si="81"/>
        <v>3</v>
      </c>
      <c r="P182" s="468">
        <f t="shared" si="81"/>
        <v>0</v>
      </c>
      <c r="Q182" s="275"/>
      <c r="R182" s="482"/>
      <c r="S182" s="482"/>
      <c r="T182" s="484">
        <f t="shared" si="82"/>
        <v>24</v>
      </c>
      <c r="U182" s="477">
        <f t="shared" si="82"/>
        <v>19</v>
      </c>
      <c r="V182" s="14"/>
      <c r="W182" s="461">
        <f t="shared" si="83"/>
        <v>16</v>
      </c>
      <c r="X182" s="450">
        <f t="shared" si="83"/>
        <v>5</v>
      </c>
      <c r="Y182" s="457">
        <f t="shared" si="83"/>
        <v>21</v>
      </c>
    </row>
    <row r="183" spans="2:16149" hidden="1" x14ac:dyDescent="0.2">
      <c r="B183" s="445" t="s">
        <v>34</v>
      </c>
      <c r="C183" s="461">
        <f t="shared" si="84"/>
        <v>2</v>
      </c>
      <c r="D183" s="468">
        <f t="shared" si="81"/>
        <v>4</v>
      </c>
      <c r="E183" s="461">
        <f t="shared" si="81"/>
        <v>3</v>
      </c>
      <c r="F183" s="468">
        <f t="shared" si="81"/>
        <v>0</v>
      </c>
      <c r="G183" s="461">
        <f t="shared" si="81"/>
        <v>9</v>
      </c>
      <c r="H183" s="468">
        <f t="shared" si="81"/>
        <v>0</v>
      </c>
      <c r="I183" s="461">
        <f t="shared" si="81"/>
        <v>0</v>
      </c>
      <c r="J183" s="468">
        <f t="shared" si="81"/>
        <v>1</v>
      </c>
      <c r="K183" s="461">
        <f t="shared" si="81"/>
        <v>0</v>
      </c>
      <c r="L183" s="468">
        <f t="shared" si="81"/>
        <v>0</v>
      </c>
      <c r="M183" s="461">
        <f t="shared" si="81"/>
        <v>0</v>
      </c>
      <c r="N183" s="468">
        <f t="shared" si="81"/>
        <v>0</v>
      </c>
      <c r="O183" s="461">
        <f t="shared" si="81"/>
        <v>3</v>
      </c>
      <c r="P183" s="468">
        <f t="shared" si="81"/>
        <v>0</v>
      </c>
      <c r="Q183" s="275"/>
      <c r="R183" s="482"/>
      <c r="S183" s="482"/>
      <c r="T183" s="484">
        <f t="shared" si="82"/>
        <v>29</v>
      </c>
      <c r="U183" s="477">
        <f t="shared" si="82"/>
        <v>21</v>
      </c>
      <c r="V183" s="14"/>
      <c r="W183" s="461">
        <f t="shared" si="83"/>
        <v>17</v>
      </c>
      <c r="X183" s="450">
        <f t="shared" si="83"/>
        <v>5</v>
      </c>
      <c r="Y183" s="457">
        <f t="shared" si="83"/>
        <v>22</v>
      </c>
    </row>
    <row r="184" spans="2:16149" hidden="1" x14ac:dyDescent="0.2">
      <c r="B184" s="443" t="s">
        <v>35</v>
      </c>
      <c r="C184" s="463">
        <f t="shared" si="84"/>
        <v>2</v>
      </c>
      <c r="D184" s="470">
        <f t="shared" si="81"/>
        <v>6</v>
      </c>
      <c r="E184" s="463">
        <f t="shared" si="81"/>
        <v>3</v>
      </c>
      <c r="F184" s="470">
        <f t="shared" si="81"/>
        <v>0</v>
      </c>
      <c r="G184" s="463">
        <f t="shared" si="81"/>
        <v>9</v>
      </c>
      <c r="H184" s="470">
        <f t="shared" si="81"/>
        <v>1</v>
      </c>
      <c r="I184" s="463">
        <f t="shared" si="81"/>
        <v>0</v>
      </c>
      <c r="J184" s="470">
        <f t="shared" si="81"/>
        <v>1</v>
      </c>
      <c r="K184" s="463">
        <f t="shared" si="81"/>
        <v>0</v>
      </c>
      <c r="L184" s="470">
        <f t="shared" si="81"/>
        <v>0</v>
      </c>
      <c r="M184" s="463">
        <f t="shared" si="81"/>
        <v>0</v>
      </c>
      <c r="N184" s="470">
        <f t="shared" si="81"/>
        <v>0</v>
      </c>
      <c r="O184" s="463">
        <f t="shared" si="81"/>
        <v>3</v>
      </c>
      <c r="P184" s="470">
        <f t="shared" si="81"/>
        <v>0</v>
      </c>
      <c r="Q184" s="275"/>
      <c r="R184" s="482"/>
      <c r="S184" s="482"/>
      <c r="T184" s="486">
        <f t="shared" si="82"/>
        <v>38</v>
      </c>
      <c r="U184" s="479">
        <f t="shared" si="82"/>
        <v>23</v>
      </c>
      <c r="V184" s="14"/>
      <c r="W184" s="463">
        <f t="shared" si="83"/>
        <v>17</v>
      </c>
      <c r="X184" s="454">
        <f t="shared" si="83"/>
        <v>8</v>
      </c>
      <c r="Y184" s="459">
        <f t="shared" si="83"/>
        <v>25</v>
      </c>
    </row>
    <row r="185" spans="2:16149" hidden="1" x14ac:dyDescent="0.2">
      <c r="B185" s="443" t="s">
        <v>36</v>
      </c>
      <c r="C185" s="461">
        <f t="shared" si="84"/>
        <v>2</v>
      </c>
      <c r="D185" s="468">
        <f t="shared" si="81"/>
        <v>7</v>
      </c>
      <c r="E185" s="461">
        <f t="shared" si="81"/>
        <v>3</v>
      </c>
      <c r="F185" s="468">
        <f t="shared" si="81"/>
        <v>0</v>
      </c>
      <c r="G185" s="461">
        <f t="shared" si="81"/>
        <v>11</v>
      </c>
      <c r="H185" s="468">
        <f t="shared" si="81"/>
        <v>2</v>
      </c>
      <c r="I185" s="461">
        <f t="shared" si="81"/>
        <v>0</v>
      </c>
      <c r="J185" s="468">
        <f t="shared" si="81"/>
        <v>1</v>
      </c>
      <c r="K185" s="461">
        <f t="shared" si="81"/>
        <v>0</v>
      </c>
      <c r="L185" s="468">
        <f t="shared" si="81"/>
        <v>0</v>
      </c>
      <c r="M185" s="461">
        <f t="shared" si="81"/>
        <v>0</v>
      </c>
      <c r="N185" s="468">
        <f t="shared" si="81"/>
        <v>0</v>
      </c>
      <c r="O185" s="461">
        <f t="shared" si="81"/>
        <v>3</v>
      </c>
      <c r="P185" s="468">
        <f t="shared" si="81"/>
        <v>0</v>
      </c>
      <c r="Q185" s="275"/>
      <c r="R185" s="482"/>
      <c r="S185" s="482"/>
      <c r="T185" s="484">
        <f t="shared" si="82"/>
        <v>43</v>
      </c>
      <c r="U185" s="477">
        <f t="shared" si="82"/>
        <v>26</v>
      </c>
      <c r="V185" s="14"/>
      <c r="W185" s="461">
        <f t="shared" si="83"/>
        <v>19</v>
      </c>
      <c r="X185" s="450">
        <f t="shared" si="83"/>
        <v>10</v>
      </c>
      <c r="Y185" s="457">
        <f t="shared" si="83"/>
        <v>29</v>
      </c>
    </row>
    <row r="186" spans="2:16149" hidden="1" x14ac:dyDescent="0.2">
      <c r="B186" s="443" t="s">
        <v>37</v>
      </c>
      <c r="C186" s="462">
        <f t="shared" si="84"/>
        <v>2</v>
      </c>
      <c r="D186" s="469">
        <f t="shared" si="81"/>
        <v>7</v>
      </c>
      <c r="E186" s="462">
        <f t="shared" si="81"/>
        <v>3</v>
      </c>
      <c r="F186" s="469">
        <f t="shared" si="81"/>
        <v>0</v>
      </c>
      <c r="G186" s="462">
        <f t="shared" si="81"/>
        <v>11</v>
      </c>
      <c r="H186" s="469">
        <f t="shared" si="81"/>
        <v>3</v>
      </c>
      <c r="I186" s="462">
        <f t="shared" si="81"/>
        <v>0</v>
      </c>
      <c r="J186" s="469">
        <f t="shared" si="81"/>
        <v>2</v>
      </c>
      <c r="K186" s="462">
        <f t="shared" si="81"/>
        <v>0</v>
      </c>
      <c r="L186" s="469">
        <f t="shared" si="81"/>
        <v>0</v>
      </c>
      <c r="M186" s="462">
        <f t="shared" si="81"/>
        <v>0</v>
      </c>
      <c r="N186" s="469">
        <f t="shared" si="81"/>
        <v>0</v>
      </c>
      <c r="O186" s="462">
        <f t="shared" si="81"/>
        <v>3</v>
      </c>
      <c r="P186" s="469">
        <f t="shared" si="81"/>
        <v>0</v>
      </c>
      <c r="Q186" s="275"/>
      <c r="R186" s="482"/>
      <c r="S186" s="482"/>
      <c r="T186" s="485">
        <f t="shared" si="82"/>
        <v>46</v>
      </c>
      <c r="U186" s="478">
        <f t="shared" si="82"/>
        <v>27</v>
      </c>
      <c r="V186" s="14"/>
      <c r="W186" s="462">
        <f t="shared" si="83"/>
        <v>19</v>
      </c>
      <c r="X186" s="452">
        <f t="shared" si="83"/>
        <v>12</v>
      </c>
      <c r="Y186" s="458">
        <f t="shared" si="83"/>
        <v>31</v>
      </c>
    </row>
    <row r="187" spans="2:16149" hidden="1" x14ac:dyDescent="0.2">
      <c r="B187" s="444" t="s">
        <v>38</v>
      </c>
      <c r="C187" s="461">
        <f t="shared" si="84"/>
        <v>2</v>
      </c>
      <c r="D187" s="468">
        <f t="shared" si="81"/>
        <v>8</v>
      </c>
      <c r="E187" s="461">
        <f t="shared" si="81"/>
        <v>3</v>
      </c>
      <c r="F187" s="468">
        <f t="shared" si="81"/>
        <v>0</v>
      </c>
      <c r="G187" s="461">
        <f t="shared" si="81"/>
        <v>11</v>
      </c>
      <c r="H187" s="468">
        <f t="shared" si="81"/>
        <v>4</v>
      </c>
      <c r="I187" s="461">
        <f t="shared" si="81"/>
        <v>0</v>
      </c>
      <c r="J187" s="468">
        <f t="shared" si="81"/>
        <v>2</v>
      </c>
      <c r="K187" s="461">
        <f t="shared" si="81"/>
        <v>0</v>
      </c>
      <c r="L187" s="468">
        <f t="shared" si="81"/>
        <v>0</v>
      </c>
      <c r="M187" s="461">
        <f t="shared" si="81"/>
        <v>0</v>
      </c>
      <c r="N187" s="468">
        <f t="shared" si="81"/>
        <v>0</v>
      </c>
      <c r="O187" s="461">
        <f t="shared" si="81"/>
        <v>3</v>
      </c>
      <c r="P187" s="468">
        <f t="shared" si="81"/>
        <v>0</v>
      </c>
      <c r="Q187" s="275"/>
      <c r="R187" s="482"/>
      <c r="S187" s="482"/>
      <c r="T187" s="484">
        <f t="shared" si="82"/>
        <v>52</v>
      </c>
      <c r="U187" s="477">
        <f t="shared" si="82"/>
        <v>30</v>
      </c>
      <c r="V187" s="14"/>
      <c r="W187" s="461">
        <f t="shared" si="83"/>
        <v>19</v>
      </c>
      <c r="X187" s="450">
        <f t="shared" si="83"/>
        <v>14</v>
      </c>
      <c r="Y187" s="457">
        <f t="shared" si="83"/>
        <v>33</v>
      </c>
    </row>
    <row r="188" spans="2:16149" hidden="1" x14ac:dyDescent="0.2">
      <c r="B188" s="443" t="s">
        <v>39</v>
      </c>
      <c r="C188" s="461">
        <f t="shared" si="84"/>
        <v>2</v>
      </c>
      <c r="D188" s="468">
        <f t="shared" si="81"/>
        <v>8</v>
      </c>
      <c r="E188" s="461">
        <f t="shared" si="81"/>
        <v>3</v>
      </c>
      <c r="F188" s="468">
        <f t="shared" si="81"/>
        <v>0</v>
      </c>
      <c r="G188" s="461">
        <f t="shared" si="81"/>
        <v>11</v>
      </c>
      <c r="H188" s="468">
        <f t="shared" si="81"/>
        <v>4</v>
      </c>
      <c r="I188" s="461">
        <f t="shared" si="81"/>
        <v>0</v>
      </c>
      <c r="J188" s="468">
        <f t="shared" si="81"/>
        <v>2</v>
      </c>
      <c r="K188" s="461">
        <f t="shared" si="81"/>
        <v>0</v>
      </c>
      <c r="L188" s="468">
        <f t="shared" si="81"/>
        <v>0</v>
      </c>
      <c r="M188" s="461">
        <f t="shared" si="81"/>
        <v>0</v>
      </c>
      <c r="N188" s="468">
        <f t="shared" si="81"/>
        <v>0</v>
      </c>
      <c r="O188" s="461">
        <f t="shared" si="81"/>
        <v>3</v>
      </c>
      <c r="P188" s="468">
        <f t="shared" si="81"/>
        <v>0</v>
      </c>
      <c r="Q188" s="275"/>
      <c r="R188" s="482"/>
      <c r="S188" s="482"/>
      <c r="T188" s="484">
        <f t="shared" si="82"/>
        <v>56</v>
      </c>
      <c r="U188" s="477">
        <f t="shared" si="82"/>
        <v>31</v>
      </c>
      <c r="V188" s="14"/>
      <c r="W188" s="461">
        <f t="shared" si="83"/>
        <v>19</v>
      </c>
      <c r="X188" s="450">
        <f t="shared" si="83"/>
        <v>14</v>
      </c>
      <c r="Y188" s="457">
        <f t="shared" si="83"/>
        <v>33</v>
      </c>
    </row>
    <row r="189" spans="2:16149" ht="13.5" hidden="1" thickBot="1" x14ac:dyDescent="0.25">
      <c r="B189" s="446" t="s">
        <v>40</v>
      </c>
      <c r="C189" s="464">
        <f t="shared" si="84"/>
        <v>3</v>
      </c>
      <c r="D189" s="471">
        <f t="shared" si="81"/>
        <v>8</v>
      </c>
      <c r="E189" s="464">
        <f t="shared" si="81"/>
        <v>3</v>
      </c>
      <c r="F189" s="471">
        <f t="shared" si="81"/>
        <v>0</v>
      </c>
      <c r="G189" s="464">
        <f t="shared" si="81"/>
        <v>11</v>
      </c>
      <c r="H189" s="471">
        <f t="shared" si="81"/>
        <v>4</v>
      </c>
      <c r="I189" s="464">
        <f t="shared" si="81"/>
        <v>0</v>
      </c>
      <c r="J189" s="471">
        <f t="shared" si="81"/>
        <v>2</v>
      </c>
      <c r="K189" s="464">
        <f t="shared" si="81"/>
        <v>0</v>
      </c>
      <c r="L189" s="471">
        <f t="shared" si="81"/>
        <v>0</v>
      </c>
      <c r="M189" s="464">
        <f t="shared" si="81"/>
        <v>0</v>
      </c>
      <c r="N189" s="471">
        <f t="shared" si="81"/>
        <v>0</v>
      </c>
      <c r="O189" s="464">
        <f t="shared" si="81"/>
        <v>3</v>
      </c>
      <c r="P189" s="471">
        <f t="shared" si="81"/>
        <v>0</v>
      </c>
      <c r="Q189" s="275"/>
      <c r="R189" s="482"/>
      <c r="S189" s="482"/>
      <c r="T189" s="487">
        <f t="shared" si="82"/>
        <v>58</v>
      </c>
      <c r="U189" s="481">
        <f t="shared" si="82"/>
        <v>32</v>
      </c>
      <c r="V189" s="14"/>
      <c r="W189" s="464">
        <f t="shared" si="83"/>
        <v>20</v>
      </c>
      <c r="X189" s="465">
        <f t="shared" si="83"/>
        <v>14</v>
      </c>
      <c r="Y189" s="460">
        <f t="shared" si="83"/>
        <v>34</v>
      </c>
    </row>
    <row r="190" spans="2:16149" hidden="1" x14ac:dyDescent="0.2"/>
  </sheetData>
  <mergeCells count="85">
    <mergeCell ref="Q73:R73"/>
    <mergeCell ref="T73:U73"/>
    <mergeCell ref="W73:Y73"/>
    <mergeCell ref="V73:V74"/>
    <mergeCell ref="C163:D163"/>
    <mergeCell ref="E163:F163"/>
    <mergeCell ref="G163:H163"/>
    <mergeCell ref="I163:J163"/>
    <mergeCell ref="K163:L163"/>
    <mergeCell ref="M163:N163"/>
    <mergeCell ref="O163:P163"/>
    <mergeCell ref="Q103:R103"/>
    <mergeCell ref="S103:T103"/>
    <mergeCell ref="W103:Y103"/>
    <mergeCell ref="M133:N133"/>
    <mergeCell ref="O133:P133"/>
    <mergeCell ref="M103:N103"/>
    <mergeCell ref="O103:P103"/>
    <mergeCell ref="T163:U163"/>
    <mergeCell ref="W163:Y163"/>
    <mergeCell ref="Q133:R133"/>
    <mergeCell ref="T133:U133"/>
    <mergeCell ref="W133:Y133"/>
    <mergeCell ref="V163:V164"/>
    <mergeCell ref="C133:D133"/>
    <mergeCell ref="E133:F133"/>
    <mergeCell ref="G133:H133"/>
    <mergeCell ref="I133:J133"/>
    <mergeCell ref="K133:L133"/>
    <mergeCell ref="C103:D103"/>
    <mergeCell ref="E103:F103"/>
    <mergeCell ref="G103:H103"/>
    <mergeCell ref="I103:J103"/>
    <mergeCell ref="K103:L103"/>
    <mergeCell ref="M73:N73"/>
    <mergeCell ref="O73:P73"/>
    <mergeCell ref="C43:D43"/>
    <mergeCell ref="E43:F43"/>
    <mergeCell ref="G43:H43"/>
    <mergeCell ref="I43:J43"/>
    <mergeCell ref="K43:L43"/>
    <mergeCell ref="M43:N43"/>
    <mergeCell ref="C73:D73"/>
    <mergeCell ref="E73:F73"/>
    <mergeCell ref="G73:H73"/>
    <mergeCell ref="I73:J73"/>
    <mergeCell ref="K73:L73"/>
    <mergeCell ref="O43:P43"/>
    <mergeCell ref="T29:V29"/>
    <mergeCell ref="T30:V30"/>
    <mergeCell ref="T36:V36"/>
    <mergeCell ref="T37:V37"/>
    <mergeCell ref="T35:Y35"/>
    <mergeCell ref="R43:U43"/>
    <mergeCell ref="W43:Y43"/>
    <mergeCell ref="T40:V40"/>
    <mergeCell ref="T41:V41"/>
    <mergeCell ref="T16:V16"/>
    <mergeCell ref="T17:V17"/>
    <mergeCell ref="T18:V18"/>
    <mergeCell ref="T20:V20"/>
    <mergeCell ref="T19:V19"/>
    <mergeCell ref="T38:V38"/>
    <mergeCell ref="T39:V39"/>
    <mergeCell ref="T24:Y24"/>
    <mergeCell ref="T25:V25"/>
    <mergeCell ref="T26:V26"/>
    <mergeCell ref="T27:V27"/>
    <mergeCell ref="T28:V28"/>
    <mergeCell ref="J41:K41"/>
    <mergeCell ref="T12:V12"/>
    <mergeCell ref="B2:M2"/>
    <mergeCell ref="N2:O2"/>
    <mergeCell ref="C6:E6"/>
    <mergeCell ref="F6:H6"/>
    <mergeCell ref="I6:K6"/>
    <mergeCell ref="L6:N6"/>
    <mergeCell ref="O6:Q6"/>
    <mergeCell ref="T6:Y6"/>
    <mergeCell ref="T7:V7"/>
    <mergeCell ref="T8:V8"/>
    <mergeCell ref="T9:V9"/>
    <mergeCell ref="T10:V10"/>
    <mergeCell ref="T11:V11"/>
    <mergeCell ref="T14:Y15"/>
  </mergeCells>
  <conditionalFormatting sqref="C8:Q21 C45:Y57 C105:T117 T75:Y87 V105:Y117 C165:Y177 C75:R87 C135:Y147">
    <cfRule type="expression" dxfId="127" priority="24">
      <formula>IF(C8=0,1,0)</formula>
    </cfRule>
  </conditionalFormatting>
  <conditionalFormatting sqref="E8:E19 H8:H19 K8:K19 N8:N19 C20:P21 Q8:Q21 Y45:Y57 Y75:Y87 Y105:Y117 Y135:Y147 Y165:Y177 C177:X177 C117:T117 C57:X57 C147:X147 C87:R87 T87:X87 V117:X117">
    <cfRule type="expression" dxfId="126" priority="23">
      <formula>IF(C8=0,1,0)</formula>
    </cfRule>
  </conditionalFormatting>
  <conditionalFormatting sqref="Q58:Q69 V58:V69">
    <cfRule type="expression" dxfId="125" priority="21">
      <formula>IF(Q58=0,1,0)</formula>
    </cfRule>
  </conditionalFormatting>
  <conditionalFormatting sqref="Q58:Q69 V58:V69">
    <cfRule type="expression" dxfId="124" priority="22">
      <formula>IF(Q58=0,1,0)</formula>
    </cfRule>
  </conditionalFormatting>
  <conditionalFormatting sqref="Q178:Q189 V178:V189">
    <cfRule type="expression" dxfId="123" priority="17">
      <formula>IF(Q178=0,1,0)</formula>
    </cfRule>
  </conditionalFormatting>
  <conditionalFormatting sqref="V148:V159">
    <cfRule type="expression" dxfId="122" priority="20">
      <formula>IF(V148=0,1,0)</formula>
    </cfRule>
  </conditionalFormatting>
  <conditionalFormatting sqref="V148:V159">
    <cfRule type="expression" dxfId="121" priority="19">
      <formula>IF(V148=0,1,0)</formula>
    </cfRule>
  </conditionalFormatting>
  <conditionalFormatting sqref="Q178:Q189 V178:V189">
    <cfRule type="expression" dxfId="120" priority="18">
      <formula>IF(Q178=0,1,0)</formula>
    </cfRule>
  </conditionalFormatting>
  <conditionalFormatting sqref="R20">
    <cfRule type="expression" dxfId="119" priority="16">
      <formula>IF(R20=0,1,0)</formula>
    </cfRule>
  </conditionalFormatting>
  <conditionalFormatting sqref="R20">
    <cfRule type="expression" dxfId="118" priority="15">
      <formula>IF(R20=0,1,0)</formula>
    </cfRule>
  </conditionalFormatting>
  <conditionalFormatting sqref="W39:X39 W41:X41 Y36:Y41">
    <cfRule type="expression" dxfId="117" priority="7">
      <formula>IF(W36=0,1,0)</formula>
    </cfRule>
  </conditionalFormatting>
  <conditionalFormatting sqref="W36:Y41">
    <cfRule type="expression" dxfId="116" priority="8">
      <formula>IF(W36=0,1,0)</formula>
    </cfRule>
  </conditionalFormatting>
  <conditionalFormatting sqref="W30:X30 Y26:Y30">
    <cfRule type="expression" dxfId="115" priority="5">
      <formula>IF(W26=0,1,0)</formula>
    </cfRule>
  </conditionalFormatting>
  <conditionalFormatting sqref="W26:Y30">
    <cfRule type="expression" dxfId="114" priority="6">
      <formula>IF(W26=0,1,0)</formula>
    </cfRule>
  </conditionalFormatting>
  <conditionalFormatting sqref="W8:Y12">
    <cfRule type="expression" dxfId="113" priority="10">
      <formula>IF(W8=0,1,0)</formula>
    </cfRule>
  </conditionalFormatting>
  <conditionalFormatting sqref="W12:X12 Y8:Y12 Y16:Y21">
    <cfRule type="expression" dxfId="112" priority="9">
      <formula>IF(W8=0,1,0)</formula>
    </cfRule>
  </conditionalFormatting>
  <conditionalFormatting sqref="S87">
    <cfRule type="expression" dxfId="111" priority="4">
      <formula>IF(S87=0,1,0)</formula>
    </cfRule>
  </conditionalFormatting>
  <conditionalFormatting sqref="S87">
    <cfRule type="expression" dxfId="110" priority="3">
      <formula>IF(S87=0,1,0)</formula>
    </cfRule>
  </conditionalFormatting>
  <conditionalFormatting sqref="U117">
    <cfRule type="expression" dxfId="109" priority="1">
      <formula>IF(U117=0,1,0)</formula>
    </cfRule>
  </conditionalFormatting>
  <conditionalFormatting sqref="U117">
    <cfRule type="expression" dxfId="108" priority="2">
      <formula>IF(U117=0,1,0)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89"/>
  <sheetViews>
    <sheetView zoomScale="50" zoomScaleNormal="50" zoomScalePageLayoutView="50" workbookViewId="0"/>
  </sheetViews>
  <sheetFormatPr defaultColWidth="0" defaultRowHeight="12.75" x14ac:dyDescent="0.2"/>
  <cols>
    <col min="1" max="1" width="2.4257812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7" ht="15" customHeight="1" thickBot="1" x14ac:dyDescent="0.25"/>
    <row r="2" spans="2:27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42094</v>
      </c>
      <c r="O2" s="1178"/>
      <c r="P2" s="101" t="s">
        <v>20</v>
      </c>
      <c r="Q2" s="102" t="s">
        <v>21</v>
      </c>
      <c r="R2" s="490">
        <f>WEEKNUM(N2)</f>
        <v>14</v>
      </c>
      <c r="S2" s="211" t="s">
        <v>81</v>
      </c>
      <c r="U2" s="500">
        <f>YEAR(N2)-1</f>
        <v>2014</v>
      </c>
      <c r="V2" s="488" t="s">
        <v>83</v>
      </c>
      <c r="W2" s="489">
        <f>U2+1</f>
        <v>2015</v>
      </c>
    </row>
    <row r="3" spans="2:27" ht="15" customHeight="1" x14ac:dyDescent="0.2"/>
    <row r="4" spans="2:27" ht="15" customHeight="1" x14ac:dyDescent="0.2"/>
    <row r="5" spans="2:27" ht="15" customHeight="1" thickBot="1" x14ac:dyDescent="0.25">
      <c r="Z5" s="10"/>
      <c r="AA5" s="10"/>
    </row>
    <row r="6" spans="2:27" ht="30" customHeight="1" thickBot="1" x14ac:dyDescent="0.25">
      <c r="B6" s="81" t="s">
        <v>76</v>
      </c>
      <c r="C6" s="1113" t="s">
        <v>73</v>
      </c>
      <c r="D6" s="1114"/>
      <c r="E6" s="1115"/>
      <c r="F6" s="1099" t="s">
        <v>75</v>
      </c>
      <c r="G6" s="1100"/>
      <c r="H6" s="1101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61" t="s">
        <v>104</v>
      </c>
      <c r="U6" s="1162"/>
      <c r="V6" s="1162"/>
      <c r="W6" s="1139"/>
      <c r="X6" s="1139"/>
      <c r="Y6" s="1140"/>
      <c r="Z6" s="10"/>
      <c r="AA6" s="10"/>
    </row>
    <row r="7" spans="2:27" ht="30" customHeight="1" thickBot="1" x14ac:dyDescent="0.25">
      <c r="B7" s="655" t="str">
        <f>T7</f>
        <v>2014  ~  2015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163" t="str">
        <f>CONCATENATE(U2,"  ",V2,"  ",W2)</f>
        <v>2014  ~  2015</v>
      </c>
      <c r="U7" s="1164"/>
      <c r="V7" s="1165"/>
      <c r="W7" s="188" t="s">
        <v>6</v>
      </c>
      <c r="X7" s="185" t="s">
        <v>4</v>
      </c>
      <c r="Y7" s="67" t="s">
        <v>28</v>
      </c>
      <c r="Z7" s="10"/>
      <c r="AA7" s="10"/>
    </row>
    <row r="8" spans="2:27" ht="15" customHeight="1" x14ac:dyDescent="0.2">
      <c r="B8" s="63" t="s">
        <v>30</v>
      </c>
      <c r="C8" s="172">
        <f>W45</f>
        <v>0</v>
      </c>
      <c r="D8" s="173">
        <f t="shared" ref="D8:E20" si="0">X45</f>
        <v>2</v>
      </c>
      <c r="E8" s="68">
        <f t="shared" si="0"/>
        <v>2</v>
      </c>
      <c r="F8" s="180">
        <f>W105</f>
        <v>0</v>
      </c>
      <c r="G8" s="173">
        <f t="shared" ref="G8:H20" si="1">X105</f>
        <v>0</v>
      </c>
      <c r="H8" s="68">
        <f t="shared" si="1"/>
        <v>0</v>
      </c>
      <c r="I8" s="172">
        <f>W135</f>
        <v>0</v>
      </c>
      <c r="J8" s="206">
        <f t="shared" ref="J8:K20" si="2">X135</f>
        <v>0</v>
      </c>
      <c r="K8" s="68">
        <f t="shared" si="2"/>
        <v>0</v>
      </c>
      <c r="L8" s="222">
        <f>W165</f>
        <v>4</v>
      </c>
      <c r="M8" s="223">
        <f t="shared" ref="M8:N20" si="3">X165</f>
        <v>1</v>
      </c>
      <c r="N8" s="68">
        <f t="shared" si="3"/>
        <v>5</v>
      </c>
      <c r="O8" s="172">
        <f t="shared" ref="O8:Q20" si="4">C8+F8+I8+L8</f>
        <v>4</v>
      </c>
      <c r="P8" s="173">
        <f t="shared" si="4"/>
        <v>3</v>
      </c>
      <c r="Q8" s="68">
        <f t="shared" si="4"/>
        <v>7</v>
      </c>
      <c r="R8" s="599"/>
      <c r="T8" s="1156" t="s">
        <v>73</v>
      </c>
      <c r="U8" s="1157"/>
      <c r="V8" s="1158"/>
      <c r="W8" s="189">
        <f>C20</f>
        <v>8</v>
      </c>
      <c r="X8" s="190">
        <f>D20</f>
        <v>12</v>
      </c>
      <c r="Y8" s="104">
        <f>E20</f>
        <v>20</v>
      </c>
      <c r="Z8" s="10"/>
      <c r="AA8" s="10"/>
    </row>
    <row r="9" spans="2:27" ht="15" customHeight="1" x14ac:dyDescent="0.2">
      <c r="B9" s="63" t="s">
        <v>31</v>
      </c>
      <c r="C9" s="174">
        <f t="shared" ref="C9:C20" si="5">W46</f>
        <v>0</v>
      </c>
      <c r="D9" s="175">
        <f t="shared" si="0"/>
        <v>0</v>
      </c>
      <c r="E9" s="69">
        <f t="shared" si="0"/>
        <v>0</v>
      </c>
      <c r="F9" s="181">
        <f t="shared" ref="F9:F20" si="6">W106</f>
        <v>0</v>
      </c>
      <c r="G9" s="175">
        <f t="shared" si="1"/>
        <v>0</v>
      </c>
      <c r="H9" s="69">
        <f t="shared" si="1"/>
        <v>0</v>
      </c>
      <c r="I9" s="174">
        <f t="shared" ref="I9:I20" si="7">W136</f>
        <v>1</v>
      </c>
      <c r="J9" s="207">
        <f t="shared" si="2"/>
        <v>0</v>
      </c>
      <c r="K9" s="69">
        <f t="shared" si="2"/>
        <v>1</v>
      </c>
      <c r="L9" s="221">
        <f t="shared" ref="L9:L20" si="8">W166</f>
        <v>4</v>
      </c>
      <c r="M9" s="224">
        <f t="shared" si="3"/>
        <v>1</v>
      </c>
      <c r="N9" s="69">
        <f t="shared" si="3"/>
        <v>5</v>
      </c>
      <c r="O9" s="174">
        <f t="shared" si="4"/>
        <v>5</v>
      </c>
      <c r="P9" s="175">
        <f t="shared" si="4"/>
        <v>1</v>
      </c>
      <c r="Q9" s="69">
        <f t="shared" si="4"/>
        <v>6</v>
      </c>
      <c r="R9" s="599"/>
      <c r="T9" s="1133" t="s">
        <v>75</v>
      </c>
      <c r="U9" s="1134"/>
      <c r="V9" s="1135"/>
      <c r="W9" s="191">
        <f>F20</f>
        <v>13</v>
      </c>
      <c r="X9" s="192">
        <f>G20</f>
        <v>3</v>
      </c>
      <c r="Y9" s="105">
        <f>H20</f>
        <v>16</v>
      </c>
      <c r="Z9" s="10"/>
      <c r="AA9" s="10"/>
    </row>
    <row r="10" spans="2:27" ht="15" customHeight="1" x14ac:dyDescent="0.2">
      <c r="B10" s="63" t="s">
        <v>58</v>
      </c>
      <c r="C10" s="174">
        <f t="shared" si="5"/>
        <v>0</v>
      </c>
      <c r="D10" s="175">
        <f t="shared" si="0"/>
        <v>1</v>
      </c>
      <c r="E10" s="69">
        <f t="shared" si="0"/>
        <v>1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0</v>
      </c>
      <c r="J10" s="207">
        <f t="shared" si="2"/>
        <v>0</v>
      </c>
      <c r="K10" s="69">
        <f t="shared" si="2"/>
        <v>0</v>
      </c>
      <c r="L10" s="221">
        <f t="shared" si="8"/>
        <v>3</v>
      </c>
      <c r="M10" s="224">
        <f t="shared" si="3"/>
        <v>0</v>
      </c>
      <c r="N10" s="69">
        <f t="shared" si="3"/>
        <v>3</v>
      </c>
      <c r="O10" s="174">
        <f t="shared" si="4"/>
        <v>3</v>
      </c>
      <c r="P10" s="175">
        <f t="shared" si="4"/>
        <v>1</v>
      </c>
      <c r="Q10" s="69">
        <f t="shared" si="4"/>
        <v>4</v>
      </c>
      <c r="R10" s="599"/>
      <c r="T10" s="1120" t="s">
        <v>41</v>
      </c>
      <c r="U10" s="1121"/>
      <c r="V10" s="1122"/>
      <c r="W10" s="191">
        <f>I20</f>
        <v>7</v>
      </c>
      <c r="X10" s="192">
        <f>J20</f>
        <v>2</v>
      </c>
      <c r="Y10" s="105">
        <f>K20</f>
        <v>9</v>
      </c>
      <c r="Z10" s="10"/>
      <c r="AA10" s="10"/>
    </row>
    <row r="11" spans="2:27" ht="15" customHeight="1" thickBot="1" x14ac:dyDescent="0.25">
      <c r="B11" s="64" t="s">
        <v>32</v>
      </c>
      <c r="C11" s="176">
        <f t="shared" si="5"/>
        <v>0</v>
      </c>
      <c r="D11" s="177">
        <f t="shared" si="0"/>
        <v>1</v>
      </c>
      <c r="E11" s="70">
        <f t="shared" si="0"/>
        <v>1</v>
      </c>
      <c r="F11" s="182">
        <f t="shared" si="6"/>
        <v>3</v>
      </c>
      <c r="G11" s="177">
        <f t="shared" si="1"/>
        <v>1</v>
      </c>
      <c r="H11" s="70">
        <f t="shared" si="1"/>
        <v>4</v>
      </c>
      <c r="I11" s="176">
        <f t="shared" si="7"/>
        <v>1</v>
      </c>
      <c r="J11" s="208">
        <f t="shared" si="2"/>
        <v>0</v>
      </c>
      <c r="K11" s="70">
        <f t="shared" si="2"/>
        <v>1</v>
      </c>
      <c r="L11" s="220">
        <f t="shared" si="8"/>
        <v>15</v>
      </c>
      <c r="M11" s="225">
        <f t="shared" si="3"/>
        <v>0</v>
      </c>
      <c r="N11" s="70">
        <f t="shared" si="3"/>
        <v>15</v>
      </c>
      <c r="O11" s="176">
        <f t="shared" si="4"/>
        <v>19</v>
      </c>
      <c r="P11" s="177">
        <f t="shared" si="4"/>
        <v>2</v>
      </c>
      <c r="Q11" s="70">
        <f t="shared" si="4"/>
        <v>21</v>
      </c>
      <c r="R11" s="600"/>
      <c r="T11" s="1123" t="s">
        <v>68</v>
      </c>
      <c r="U11" s="1124"/>
      <c r="V11" s="1125"/>
      <c r="W11" s="193">
        <f>L20</f>
        <v>63</v>
      </c>
      <c r="X11" s="194">
        <f>M20</f>
        <v>5</v>
      </c>
      <c r="Y11" s="106">
        <f>N20</f>
        <v>68</v>
      </c>
      <c r="Z11" s="10"/>
      <c r="AA11" s="10"/>
    </row>
    <row r="12" spans="2:27" ht="15" customHeight="1" thickBot="1" x14ac:dyDescent="0.25">
      <c r="B12" s="63" t="s">
        <v>33</v>
      </c>
      <c r="C12" s="174">
        <f t="shared" si="5"/>
        <v>0</v>
      </c>
      <c r="D12" s="175">
        <f t="shared" si="0"/>
        <v>0</v>
      </c>
      <c r="E12" s="69">
        <f t="shared" si="0"/>
        <v>0</v>
      </c>
      <c r="F12" s="181">
        <f t="shared" si="6"/>
        <v>3</v>
      </c>
      <c r="G12" s="175">
        <f t="shared" si="1"/>
        <v>0</v>
      </c>
      <c r="H12" s="69">
        <f t="shared" si="1"/>
        <v>3</v>
      </c>
      <c r="I12" s="174">
        <f t="shared" si="7"/>
        <v>0</v>
      </c>
      <c r="J12" s="207">
        <f t="shared" si="2"/>
        <v>0</v>
      </c>
      <c r="K12" s="69">
        <f t="shared" si="2"/>
        <v>0</v>
      </c>
      <c r="L12" s="221">
        <f t="shared" si="8"/>
        <v>29</v>
      </c>
      <c r="M12" s="224">
        <f t="shared" si="3"/>
        <v>0</v>
      </c>
      <c r="N12" s="69">
        <f t="shared" si="3"/>
        <v>29</v>
      </c>
      <c r="O12" s="174">
        <f t="shared" si="4"/>
        <v>32</v>
      </c>
      <c r="P12" s="175">
        <f t="shared" si="4"/>
        <v>0</v>
      </c>
      <c r="Q12" s="69">
        <f t="shared" si="4"/>
        <v>32</v>
      </c>
      <c r="R12" s="599"/>
      <c r="T12" s="1150" t="s">
        <v>78</v>
      </c>
      <c r="U12" s="1151"/>
      <c r="V12" s="1152"/>
      <c r="W12" s="107">
        <f>SUM(W8:W11)</f>
        <v>91</v>
      </c>
      <c r="X12" s="103">
        <f>SUM(X8:X11)</f>
        <v>22</v>
      </c>
      <c r="Y12" s="123">
        <f>SUM(Y8:Y11)</f>
        <v>113</v>
      </c>
      <c r="Z12" s="10"/>
      <c r="AA12" s="10"/>
    </row>
    <row r="13" spans="2:27" ht="15" customHeight="1" thickBot="1" x14ac:dyDescent="0.25">
      <c r="B13" s="65" t="s">
        <v>34</v>
      </c>
      <c r="C13" s="178">
        <f t="shared" si="5"/>
        <v>3</v>
      </c>
      <c r="D13" s="179">
        <f t="shared" si="0"/>
        <v>2</v>
      </c>
      <c r="E13" s="71">
        <f t="shared" si="0"/>
        <v>5</v>
      </c>
      <c r="F13" s="183">
        <f t="shared" si="6"/>
        <v>2</v>
      </c>
      <c r="G13" s="179">
        <f t="shared" si="1"/>
        <v>0</v>
      </c>
      <c r="H13" s="71">
        <f t="shared" si="1"/>
        <v>2</v>
      </c>
      <c r="I13" s="178">
        <f t="shared" si="7"/>
        <v>0</v>
      </c>
      <c r="J13" s="209">
        <f t="shared" si="2"/>
        <v>1</v>
      </c>
      <c r="K13" s="71">
        <f t="shared" si="2"/>
        <v>1</v>
      </c>
      <c r="L13" s="226">
        <f t="shared" si="8"/>
        <v>1</v>
      </c>
      <c r="M13" s="227">
        <f t="shared" si="3"/>
        <v>0</v>
      </c>
      <c r="N13" s="71">
        <f t="shared" si="3"/>
        <v>1</v>
      </c>
      <c r="O13" s="178">
        <f t="shared" si="4"/>
        <v>6</v>
      </c>
      <c r="P13" s="179">
        <f t="shared" si="4"/>
        <v>3</v>
      </c>
      <c r="Q13" s="71">
        <f t="shared" si="4"/>
        <v>9</v>
      </c>
      <c r="R13" s="601"/>
      <c r="U13" s="1"/>
      <c r="V13" s="1"/>
      <c r="Z13" s="10"/>
      <c r="AA13" s="10"/>
    </row>
    <row r="14" spans="2:27" ht="15" customHeight="1" x14ac:dyDescent="0.2">
      <c r="B14" s="63" t="s">
        <v>35</v>
      </c>
      <c r="C14" s="174">
        <f t="shared" si="5"/>
        <v>2</v>
      </c>
      <c r="D14" s="175">
        <f t="shared" si="0"/>
        <v>0</v>
      </c>
      <c r="E14" s="69">
        <f t="shared" si="0"/>
        <v>2</v>
      </c>
      <c r="F14" s="181">
        <f t="shared" si="6"/>
        <v>0</v>
      </c>
      <c r="G14" s="175">
        <f t="shared" si="1"/>
        <v>0</v>
      </c>
      <c r="H14" s="69">
        <f t="shared" si="1"/>
        <v>0</v>
      </c>
      <c r="I14" s="174">
        <f t="shared" si="7"/>
        <v>0</v>
      </c>
      <c r="J14" s="207">
        <f t="shared" si="2"/>
        <v>0</v>
      </c>
      <c r="K14" s="69">
        <f t="shared" si="2"/>
        <v>0</v>
      </c>
      <c r="L14" s="221">
        <f t="shared" si="8"/>
        <v>3</v>
      </c>
      <c r="M14" s="224">
        <f t="shared" si="3"/>
        <v>0</v>
      </c>
      <c r="N14" s="69">
        <f t="shared" si="3"/>
        <v>3</v>
      </c>
      <c r="O14" s="174">
        <f t="shared" si="4"/>
        <v>5</v>
      </c>
      <c r="P14" s="175">
        <f t="shared" si="4"/>
        <v>0</v>
      </c>
      <c r="Q14" s="69">
        <f t="shared" si="4"/>
        <v>5</v>
      </c>
      <c r="R14" s="600"/>
      <c r="T14" s="1166" t="s">
        <v>79</v>
      </c>
      <c r="U14" s="1167"/>
      <c r="V14" s="1167"/>
      <c r="W14" s="1167"/>
      <c r="X14" s="1167"/>
      <c r="Y14" s="1168"/>
      <c r="Z14" s="10"/>
      <c r="AA14" s="10"/>
    </row>
    <row r="15" spans="2:27" ht="15" customHeight="1" thickBot="1" x14ac:dyDescent="0.25">
      <c r="B15" s="63" t="s">
        <v>36</v>
      </c>
      <c r="C15" s="174">
        <f t="shared" si="5"/>
        <v>1</v>
      </c>
      <c r="D15" s="175">
        <f t="shared" si="0"/>
        <v>5</v>
      </c>
      <c r="E15" s="69">
        <f t="shared" si="0"/>
        <v>6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0</v>
      </c>
      <c r="J15" s="207">
        <f t="shared" si="2"/>
        <v>0</v>
      </c>
      <c r="K15" s="69">
        <f t="shared" si="2"/>
        <v>0</v>
      </c>
      <c r="L15" s="221">
        <f t="shared" si="8"/>
        <v>0</v>
      </c>
      <c r="M15" s="224">
        <f t="shared" si="3"/>
        <v>2</v>
      </c>
      <c r="N15" s="69">
        <f t="shared" si="3"/>
        <v>2</v>
      </c>
      <c r="O15" s="174">
        <f t="shared" si="4"/>
        <v>1</v>
      </c>
      <c r="P15" s="175">
        <f t="shared" si="4"/>
        <v>7</v>
      </c>
      <c r="Q15" s="69">
        <f t="shared" si="4"/>
        <v>8</v>
      </c>
      <c r="R15" s="599"/>
      <c r="T15" s="1169"/>
      <c r="U15" s="1170"/>
      <c r="V15" s="1170"/>
      <c r="W15" s="1170"/>
      <c r="X15" s="1170"/>
      <c r="Y15" s="1171"/>
      <c r="Z15" s="10"/>
      <c r="AA15" s="10"/>
    </row>
    <row r="16" spans="2:27" ht="15" customHeight="1" x14ac:dyDescent="0.2">
      <c r="B16" s="63" t="s">
        <v>37</v>
      </c>
      <c r="C16" s="174">
        <f t="shared" si="5"/>
        <v>1</v>
      </c>
      <c r="D16" s="175">
        <f t="shared" si="0"/>
        <v>0</v>
      </c>
      <c r="E16" s="69">
        <f t="shared" si="0"/>
        <v>1</v>
      </c>
      <c r="F16" s="181">
        <f t="shared" si="6"/>
        <v>0</v>
      </c>
      <c r="G16" s="175">
        <f t="shared" si="1"/>
        <v>1</v>
      </c>
      <c r="H16" s="69">
        <f t="shared" si="1"/>
        <v>1</v>
      </c>
      <c r="I16" s="174">
        <f t="shared" si="7"/>
        <v>0</v>
      </c>
      <c r="J16" s="207">
        <f t="shared" si="2"/>
        <v>0</v>
      </c>
      <c r="K16" s="69">
        <f t="shared" si="2"/>
        <v>0</v>
      </c>
      <c r="L16" s="221">
        <f t="shared" si="8"/>
        <v>0</v>
      </c>
      <c r="M16" s="224">
        <f t="shared" si="3"/>
        <v>1</v>
      </c>
      <c r="N16" s="69">
        <f t="shared" si="3"/>
        <v>1</v>
      </c>
      <c r="O16" s="178">
        <f t="shared" si="4"/>
        <v>1</v>
      </c>
      <c r="P16" s="179">
        <f t="shared" si="4"/>
        <v>2</v>
      </c>
      <c r="Q16" s="71">
        <f t="shared" si="4"/>
        <v>3</v>
      </c>
      <c r="R16" s="601">
        <v>1</v>
      </c>
      <c r="T16" s="1172" t="str">
        <f>CONCATENATE($U$2-1,"  ",$V$2,"  ",$W$2-1)</f>
        <v>2013  ~  2014</v>
      </c>
      <c r="U16" s="1173"/>
      <c r="V16" s="1173"/>
      <c r="W16" s="498">
        <v>46</v>
      </c>
      <c r="X16" s="499">
        <v>42</v>
      </c>
      <c r="Y16" s="214">
        <f>SUM(W16:X16)</f>
        <v>88</v>
      </c>
      <c r="Z16" s="10"/>
      <c r="AA16" s="10"/>
    </row>
    <row r="17" spans="1:25" ht="15" customHeight="1" x14ac:dyDescent="0.2">
      <c r="B17" s="64" t="s">
        <v>38</v>
      </c>
      <c r="C17" s="176">
        <f t="shared" si="5"/>
        <v>1</v>
      </c>
      <c r="D17" s="177">
        <f t="shared" si="0"/>
        <v>1</v>
      </c>
      <c r="E17" s="70">
        <f t="shared" si="0"/>
        <v>2</v>
      </c>
      <c r="F17" s="182">
        <f t="shared" si="6"/>
        <v>1</v>
      </c>
      <c r="G17" s="177">
        <f t="shared" si="1"/>
        <v>0</v>
      </c>
      <c r="H17" s="70">
        <f t="shared" si="1"/>
        <v>1</v>
      </c>
      <c r="I17" s="176">
        <f t="shared" si="7"/>
        <v>0</v>
      </c>
      <c r="J17" s="208">
        <f t="shared" si="2"/>
        <v>1</v>
      </c>
      <c r="K17" s="70">
        <f t="shared" si="2"/>
        <v>1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2</v>
      </c>
      <c r="P17" s="175">
        <f t="shared" si="4"/>
        <v>2</v>
      </c>
      <c r="Q17" s="69">
        <f t="shared" si="4"/>
        <v>4</v>
      </c>
      <c r="R17" s="599"/>
      <c r="T17" s="1174" t="str">
        <f>CONCATENATE($U$2-2,"  ",$V$2,"  ",$W$2-2)</f>
        <v>2012  ~  2013</v>
      </c>
      <c r="U17" s="1175"/>
      <c r="V17" s="1175"/>
      <c r="W17" s="494">
        <v>28</v>
      </c>
      <c r="X17" s="495">
        <v>41</v>
      </c>
      <c r="Y17" s="212">
        <f>SUM(W17:X17)</f>
        <v>69</v>
      </c>
    </row>
    <row r="18" spans="1:25" ht="15" customHeight="1" x14ac:dyDescent="0.2">
      <c r="B18" s="63" t="s">
        <v>39</v>
      </c>
      <c r="C18" s="174">
        <f t="shared" si="5"/>
        <v>0</v>
      </c>
      <c r="D18" s="175">
        <f t="shared" si="0"/>
        <v>0</v>
      </c>
      <c r="E18" s="69">
        <f t="shared" si="0"/>
        <v>0</v>
      </c>
      <c r="F18" s="181">
        <f t="shared" si="6"/>
        <v>2</v>
      </c>
      <c r="G18" s="175">
        <f t="shared" si="1"/>
        <v>0</v>
      </c>
      <c r="H18" s="69">
        <f t="shared" si="1"/>
        <v>2</v>
      </c>
      <c r="I18" s="174">
        <f t="shared" si="7"/>
        <v>2</v>
      </c>
      <c r="J18" s="207">
        <f t="shared" si="2"/>
        <v>0</v>
      </c>
      <c r="K18" s="69">
        <f t="shared" si="2"/>
        <v>2</v>
      </c>
      <c r="L18" s="221">
        <f t="shared" si="8"/>
        <v>2</v>
      </c>
      <c r="M18" s="224">
        <f t="shared" si="3"/>
        <v>0</v>
      </c>
      <c r="N18" s="69">
        <f t="shared" si="3"/>
        <v>2</v>
      </c>
      <c r="O18" s="174">
        <f t="shared" si="4"/>
        <v>6</v>
      </c>
      <c r="P18" s="175">
        <f t="shared" si="4"/>
        <v>0</v>
      </c>
      <c r="Q18" s="69">
        <f t="shared" si="4"/>
        <v>6</v>
      </c>
      <c r="R18" s="599"/>
      <c r="T18" s="1174" t="str">
        <f>CONCATENATE($U$2-3,"  ",$V$2,"  ",$W$2-3)</f>
        <v>2011  ~  2012</v>
      </c>
      <c r="U18" s="1175"/>
      <c r="V18" s="1175"/>
      <c r="W18" s="494">
        <v>37</v>
      </c>
      <c r="X18" s="495">
        <v>59</v>
      </c>
      <c r="Y18" s="212">
        <f>SUM(W18:X18)</f>
        <v>96</v>
      </c>
    </row>
    <row r="19" spans="1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0</v>
      </c>
      <c r="E19" s="69">
        <f t="shared" si="0"/>
        <v>0</v>
      </c>
      <c r="F19" s="181">
        <f t="shared" si="6"/>
        <v>2</v>
      </c>
      <c r="G19" s="175">
        <f t="shared" si="1"/>
        <v>1</v>
      </c>
      <c r="H19" s="69">
        <f t="shared" si="1"/>
        <v>3</v>
      </c>
      <c r="I19" s="199">
        <f t="shared" si="7"/>
        <v>3</v>
      </c>
      <c r="J19" s="210">
        <f t="shared" si="2"/>
        <v>0</v>
      </c>
      <c r="K19" s="69">
        <f t="shared" si="2"/>
        <v>3</v>
      </c>
      <c r="L19" s="221">
        <f t="shared" si="8"/>
        <v>2</v>
      </c>
      <c r="M19" s="224">
        <f t="shared" si="3"/>
        <v>0</v>
      </c>
      <c r="N19" s="69">
        <f t="shared" si="3"/>
        <v>2</v>
      </c>
      <c r="O19" s="174">
        <f t="shared" si="4"/>
        <v>7</v>
      </c>
      <c r="P19" s="175">
        <f t="shared" si="4"/>
        <v>1</v>
      </c>
      <c r="Q19" s="69">
        <f t="shared" si="4"/>
        <v>8</v>
      </c>
      <c r="R19" s="599"/>
      <c r="T19" s="1159" t="str">
        <f>CONCATENATE($U$2-4,"  ",$V$2,"  ",$W$2-4)</f>
        <v>2010  ~  2011</v>
      </c>
      <c r="U19" s="1160"/>
      <c r="V19" s="1160"/>
      <c r="W19" s="496">
        <v>0</v>
      </c>
      <c r="X19" s="497">
        <v>0</v>
      </c>
      <c r="Y19" s="213">
        <f>SUM(W19:X19)</f>
        <v>0</v>
      </c>
    </row>
    <row r="20" spans="1:25" ht="15" customHeight="1" thickBot="1" x14ac:dyDescent="0.25">
      <c r="B20" s="78" t="s">
        <v>29</v>
      </c>
      <c r="C20" s="55">
        <f t="shared" si="5"/>
        <v>8</v>
      </c>
      <c r="D20" s="61">
        <f t="shared" si="0"/>
        <v>12</v>
      </c>
      <c r="E20" s="57">
        <f t="shared" si="0"/>
        <v>20</v>
      </c>
      <c r="F20" s="79">
        <f t="shared" si="6"/>
        <v>13</v>
      </c>
      <c r="G20" s="61">
        <f t="shared" si="1"/>
        <v>3</v>
      </c>
      <c r="H20" s="57">
        <f t="shared" si="1"/>
        <v>16</v>
      </c>
      <c r="I20" s="79">
        <f t="shared" si="7"/>
        <v>7</v>
      </c>
      <c r="J20" s="61">
        <f t="shared" si="2"/>
        <v>2</v>
      </c>
      <c r="K20" s="57">
        <f t="shared" si="2"/>
        <v>9</v>
      </c>
      <c r="L20" s="79">
        <f t="shared" si="8"/>
        <v>63</v>
      </c>
      <c r="M20" s="61">
        <f t="shared" si="3"/>
        <v>5</v>
      </c>
      <c r="N20" s="57">
        <f t="shared" si="3"/>
        <v>68</v>
      </c>
      <c r="O20" s="55">
        <f t="shared" si="4"/>
        <v>91</v>
      </c>
      <c r="P20" s="61">
        <f t="shared" si="4"/>
        <v>22</v>
      </c>
      <c r="Q20" s="122">
        <f t="shared" si="4"/>
        <v>113</v>
      </c>
      <c r="R20" s="647">
        <f>SUM(R8:R19)</f>
        <v>1</v>
      </c>
      <c r="T20" s="1136" t="s">
        <v>84</v>
      </c>
      <c r="U20" s="1137"/>
      <c r="V20" s="1210"/>
      <c r="W20" s="491">
        <f>SUM(W16:W19)+W12</f>
        <v>202</v>
      </c>
      <c r="X20" s="492">
        <f>SUM(X16:X19)+X12</f>
        <v>164</v>
      </c>
      <c r="Y20" s="493">
        <f>SUM(Y16:Y19)+Y12</f>
        <v>366</v>
      </c>
    </row>
    <row r="21" spans="1:25" s="24" customFormat="1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T21" s="642"/>
      <c r="U21" s="643"/>
      <c r="V21" s="643"/>
      <c r="W21" s="640"/>
      <c r="X21" s="641"/>
      <c r="Y21" s="644"/>
    </row>
    <row r="22" spans="1:25" ht="15" customHeight="1" x14ac:dyDescent="0.2">
      <c r="B22" s="442" t="s">
        <v>30</v>
      </c>
      <c r="C22" s="447">
        <f>C8</f>
        <v>0</v>
      </c>
      <c r="D22" s="449">
        <f t="shared" ref="D22:R22" si="9">D8</f>
        <v>2</v>
      </c>
      <c r="E22" s="456">
        <f t="shared" si="9"/>
        <v>2</v>
      </c>
      <c r="F22" s="455">
        <f t="shared" si="9"/>
        <v>0</v>
      </c>
      <c r="G22" s="449">
        <f t="shared" si="9"/>
        <v>0</v>
      </c>
      <c r="H22" s="456">
        <f t="shared" si="9"/>
        <v>0</v>
      </c>
      <c r="I22" s="455">
        <f t="shared" si="9"/>
        <v>0</v>
      </c>
      <c r="J22" s="449">
        <f t="shared" si="9"/>
        <v>0</v>
      </c>
      <c r="K22" s="456">
        <f t="shared" si="9"/>
        <v>0</v>
      </c>
      <c r="L22" s="455">
        <f t="shared" si="9"/>
        <v>4</v>
      </c>
      <c r="M22" s="449">
        <f t="shared" si="9"/>
        <v>1</v>
      </c>
      <c r="N22" s="456">
        <f t="shared" si="9"/>
        <v>5</v>
      </c>
      <c r="O22" s="455">
        <f t="shared" si="9"/>
        <v>4</v>
      </c>
      <c r="P22" s="449">
        <f t="shared" si="9"/>
        <v>3</v>
      </c>
      <c r="Q22" s="456">
        <f t="shared" si="9"/>
        <v>7</v>
      </c>
      <c r="R22" s="691">
        <f t="shared" si="9"/>
        <v>0</v>
      </c>
      <c r="S22" s="482"/>
      <c r="T22" s="482"/>
      <c r="U22" s="482"/>
      <c r="V22" s="24"/>
      <c r="W22" s="482"/>
      <c r="X22" s="482"/>
      <c r="Y22" s="482"/>
    </row>
    <row r="23" spans="1:25" ht="15" customHeight="1" thickBot="1" x14ac:dyDescent="0.25">
      <c r="B23" s="443" t="s">
        <v>31</v>
      </c>
      <c r="C23" s="461">
        <f t="shared" ref="C23:R33" si="10">C9+C22</f>
        <v>0</v>
      </c>
      <c r="D23" s="450">
        <f t="shared" si="10"/>
        <v>2</v>
      </c>
      <c r="E23" s="457">
        <f t="shared" si="10"/>
        <v>2</v>
      </c>
      <c r="F23" s="448">
        <f t="shared" si="10"/>
        <v>0</v>
      </c>
      <c r="G23" s="450">
        <f t="shared" si="10"/>
        <v>0</v>
      </c>
      <c r="H23" s="457">
        <f t="shared" si="10"/>
        <v>0</v>
      </c>
      <c r="I23" s="448">
        <f t="shared" si="10"/>
        <v>1</v>
      </c>
      <c r="J23" s="450">
        <f t="shared" si="10"/>
        <v>0</v>
      </c>
      <c r="K23" s="457">
        <f t="shared" si="10"/>
        <v>1</v>
      </c>
      <c r="L23" s="448">
        <f t="shared" si="10"/>
        <v>8</v>
      </c>
      <c r="M23" s="450">
        <f t="shared" si="10"/>
        <v>2</v>
      </c>
      <c r="N23" s="457">
        <f t="shared" si="10"/>
        <v>10</v>
      </c>
      <c r="O23" s="448">
        <f t="shared" si="10"/>
        <v>9</v>
      </c>
      <c r="P23" s="450">
        <f t="shared" si="10"/>
        <v>4</v>
      </c>
      <c r="Q23" s="457">
        <f t="shared" si="10"/>
        <v>13</v>
      </c>
      <c r="R23" s="692">
        <f t="shared" si="10"/>
        <v>0</v>
      </c>
      <c r="S23" s="482"/>
      <c r="T23" s="482"/>
      <c r="U23" s="482"/>
      <c r="V23" s="24"/>
      <c r="W23" s="482"/>
      <c r="X23" s="482"/>
      <c r="Y23" s="482"/>
    </row>
    <row r="24" spans="1:25" ht="15" customHeight="1" thickBot="1" x14ac:dyDescent="0.25">
      <c r="B24" s="443" t="s">
        <v>92</v>
      </c>
      <c r="C24" s="462">
        <f t="shared" si="10"/>
        <v>0</v>
      </c>
      <c r="D24" s="452">
        <f t="shared" si="10"/>
        <v>3</v>
      </c>
      <c r="E24" s="595">
        <f t="shared" si="10"/>
        <v>3</v>
      </c>
      <c r="F24" s="451">
        <f t="shared" si="10"/>
        <v>0</v>
      </c>
      <c r="G24" s="452">
        <f t="shared" si="10"/>
        <v>0</v>
      </c>
      <c r="H24" s="595">
        <f t="shared" si="10"/>
        <v>0</v>
      </c>
      <c r="I24" s="451">
        <f t="shared" si="10"/>
        <v>1</v>
      </c>
      <c r="J24" s="452">
        <f t="shared" si="10"/>
        <v>0</v>
      </c>
      <c r="K24" s="595">
        <f t="shared" si="10"/>
        <v>1</v>
      </c>
      <c r="L24" s="451">
        <f t="shared" si="10"/>
        <v>11</v>
      </c>
      <c r="M24" s="452">
        <f t="shared" si="10"/>
        <v>2</v>
      </c>
      <c r="N24" s="595">
        <f t="shared" si="10"/>
        <v>13</v>
      </c>
      <c r="O24" s="451">
        <f t="shared" si="10"/>
        <v>12</v>
      </c>
      <c r="P24" s="452">
        <f t="shared" si="10"/>
        <v>5</v>
      </c>
      <c r="Q24" s="595">
        <f t="shared" si="10"/>
        <v>17</v>
      </c>
      <c r="R24" s="689">
        <f t="shared" si="10"/>
        <v>0</v>
      </c>
      <c r="S24" s="482"/>
      <c r="T24" s="1161" t="s">
        <v>103</v>
      </c>
      <c r="U24" s="1162"/>
      <c r="V24" s="1162"/>
      <c r="W24" s="1139"/>
      <c r="X24" s="1139"/>
      <c r="Y24" s="1140"/>
    </row>
    <row r="25" spans="1:25" ht="15" customHeight="1" thickBot="1" x14ac:dyDescent="0.25">
      <c r="B25" s="444" t="s">
        <v>32</v>
      </c>
      <c r="C25" s="461">
        <f t="shared" si="10"/>
        <v>0</v>
      </c>
      <c r="D25" s="450">
        <f t="shared" si="10"/>
        <v>4</v>
      </c>
      <c r="E25" s="457">
        <f t="shared" si="10"/>
        <v>4</v>
      </c>
      <c r="F25" s="448">
        <f t="shared" si="10"/>
        <v>3</v>
      </c>
      <c r="G25" s="450">
        <f t="shared" si="10"/>
        <v>1</v>
      </c>
      <c r="H25" s="457">
        <f t="shared" si="10"/>
        <v>4</v>
      </c>
      <c r="I25" s="448">
        <f t="shared" si="10"/>
        <v>2</v>
      </c>
      <c r="J25" s="450">
        <f t="shared" si="10"/>
        <v>0</v>
      </c>
      <c r="K25" s="457">
        <f t="shared" si="10"/>
        <v>2</v>
      </c>
      <c r="L25" s="448">
        <f t="shared" si="10"/>
        <v>26</v>
      </c>
      <c r="M25" s="450">
        <f t="shared" si="10"/>
        <v>2</v>
      </c>
      <c r="N25" s="457">
        <f t="shared" si="10"/>
        <v>28</v>
      </c>
      <c r="O25" s="448">
        <f t="shared" si="10"/>
        <v>31</v>
      </c>
      <c r="P25" s="450">
        <f t="shared" si="10"/>
        <v>7</v>
      </c>
      <c r="Q25" s="457">
        <f t="shared" si="10"/>
        <v>38</v>
      </c>
      <c r="R25" s="692">
        <f t="shared" si="10"/>
        <v>0</v>
      </c>
      <c r="S25" s="482"/>
      <c r="T25" s="1141">
        <f>N2</f>
        <v>42094</v>
      </c>
      <c r="U25" s="1154"/>
      <c r="V25" s="1155"/>
      <c r="W25" s="188" t="s">
        <v>6</v>
      </c>
      <c r="X25" s="185" t="s">
        <v>4</v>
      </c>
      <c r="Y25" s="67" t="s">
        <v>28</v>
      </c>
    </row>
    <row r="26" spans="1:25" ht="15" customHeight="1" x14ac:dyDescent="0.2">
      <c r="B26" s="443" t="s">
        <v>33</v>
      </c>
      <c r="C26" s="461">
        <f t="shared" si="10"/>
        <v>0</v>
      </c>
      <c r="D26" s="450">
        <f t="shared" si="10"/>
        <v>4</v>
      </c>
      <c r="E26" s="457">
        <f t="shared" si="10"/>
        <v>4</v>
      </c>
      <c r="F26" s="448">
        <f t="shared" si="10"/>
        <v>6</v>
      </c>
      <c r="G26" s="450">
        <f t="shared" si="10"/>
        <v>1</v>
      </c>
      <c r="H26" s="457">
        <f t="shared" si="10"/>
        <v>7</v>
      </c>
      <c r="I26" s="448">
        <f t="shared" si="10"/>
        <v>2</v>
      </c>
      <c r="J26" s="450">
        <f t="shared" si="10"/>
        <v>0</v>
      </c>
      <c r="K26" s="457">
        <f t="shared" si="10"/>
        <v>2</v>
      </c>
      <c r="L26" s="448">
        <f t="shared" si="10"/>
        <v>55</v>
      </c>
      <c r="M26" s="450">
        <f t="shared" si="10"/>
        <v>2</v>
      </c>
      <c r="N26" s="457">
        <f t="shared" si="10"/>
        <v>57</v>
      </c>
      <c r="O26" s="448">
        <f t="shared" si="10"/>
        <v>63</v>
      </c>
      <c r="P26" s="450">
        <f t="shared" si="10"/>
        <v>7</v>
      </c>
      <c r="Q26" s="457">
        <f t="shared" si="10"/>
        <v>70</v>
      </c>
      <c r="R26" s="692">
        <f t="shared" si="10"/>
        <v>0</v>
      </c>
      <c r="S26" s="482"/>
      <c r="T26" s="1156" t="s">
        <v>73</v>
      </c>
      <c r="U26" s="1157"/>
      <c r="V26" s="1158"/>
      <c r="W26" s="189">
        <f>C33-C30</f>
        <v>1</v>
      </c>
      <c r="X26" s="190">
        <f>D33-D30</f>
        <v>1</v>
      </c>
      <c r="Y26" s="104">
        <f>E33-E30</f>
        <v>2</v>
      </c>
    </row>
    <row r="27" spans="1:25" ht="15" customHeight="1" x14ac:dyDescent="0.2">
      <c r="B27" s="445" t="s">
        <v>94</v>
      </c>
      <c r="C27" s="461">
        <f t="shared" si="10"/>
        <v>3</v>
      </c>
      <c r="D27" s="450">
        <f t="shared" si="10"/>
        <v>6</v>
      </c>
      <c r="E27" s="596">
        <f t="shared" si="10"/>
        <v>9</v>
      </c>
      <c r="F27" s="448">
        <f t="shared" si="10"/>
        <v>8</v>
      </c>
      <c r="G27" s="450">
        <f t="shared" si="10"/>
        <v>1</v>
      </c>
      <c r="H27" s="596">
        <f t="shared" si="10"/>
        <v>9</v>
      </c>
      <c r="I27" s="448">
        <f t="shared" si="10"/>
        <v>2</v>
      </c>
      <c r="J27" s="450">
        <f t="shared" si="10"/>
        <v>1</v>
      </c>
      <c r="K27" s="596">
        <f t="shared" si="10"/>
        <v>3</v>
      </c>
      <c r="L27" s="448">
        <f t="shared" si="10"/>
        <v>56</v>
      </c>
      <c r="M27" s="450">
        <f t="shared" si="10"/>
        <v>2</v>
      </c>
      <c r="N27" s="596">
        <f t="shared" si="10"/>
        <v>58</v>
      </c>
      <c r="O27" s="448">
        <f t="shared" si="10"/>
        <v>69</v>
      </c>
      <c r="P27" s="450">
        <f t="shared" si="10"/>
        <v>10</v>
      </c>
      <c r="Q27" s="596">
        <f t="shared" si="10"/>
        <v>79</v>
      </c>
      <c r="R27" s="688">
        <f t="shared" si="10"/>
        <v>0</v>
      </c>
      <c r="S27" s="482"/>
      <c r="T27" s="1133" t="s">
        <v>75</v>
      </c>
      <c r="U27" s="1134"/>
      <c r="V27" s="1135"/>
      <c r="W27" s="191">
        <f>F33-F30</f>
        <v>5</v>
      </c>
      <c r="X27" s="192">
        <f>G33-G30</f>
        <v>1</v>
      </c>
      <c r="Y27" s="105">
        <f>H33-H30</f>
        <v>6</v>
      </c>
    </row>
    <row r="28" spans="1:25" ht="15" customHeight="1" x14ac:dyDescent="0.2">
      <c r="B28" s="443" t="s">
        <v>35</v>
      </c>
      <c r="C28" s="463">
        <f t="shared" si="10"/>
        <v>5</v>
      </c>
      <c r="D28" s="454">
        <f t="shared" si="10"/>
        <v>6</v>
      </c>
      <c r="E28" s="459">
        <f t="shared" si="10"/>
        <v>11</v>
      </c>
      <c r="F28" s="453">
        <f t="shared" si="10"/>
        <v>8</v>
      </c>
      <c r="G28" s="454">
        <f t="shared" si="10"/>
        <v>1</v>
      </c>
      <c r="H28" s="459">
        <f t="shared" si="10"/>
        <v>9</v>
      </c>
      <c r="I28" s="453">
        <f t="shared" si="10"/>
        <v>2</v>
      </c>
      <c r="J28" s="454">
        <f t="shared" si="10"/>
        <v>1</v>
      </c>
      <c r="K28" s="459">
        <f t="shared" si="10"/>
        <v>3</v>
      </c>
      <c r="L28" s="453">
        <f t="shared" si="10"/>
        <v>59</v>
      </c>
      <c r="M28" s="454">
        <f t="shared" si="10"/>
        <v>2</v>
      </c>
      <c r="N28" s="459">
        <f t="shared" si="10"/>
        <v>61</v>
      </c>
      <c r="O28" s="453">
        <f t="shared" si="10"/>
        <v>74</v>
      </c>
      <c r="P28" s="454">
        <f t="shared" si="10"/>
        <v>10</v>
      </c>
      <c r="Q28" s="459">
        <f t="shared" si="10"/>
        <v>84</v>
      </c>
      <c r="R28" s="693">
        <f t="shared" si="10"/>
        <v>0</v>
      </c>
      <c r="S28" s="482"/>
      <c r="T28" s="1120" t="s">
        <v>41</v>
      </c>
      <c r="U28" s="1121"/>
      <c r="V28" s="1122"/>
      <c r="W28" s="191">
        <f>I33-I30</f>
        <v>5</v>
      </c>
      <c r="X28" s="192">
        <f>J33-J30</f>
        <v>1</v>
      </c>
      <c r="Y28" s="105">
        <f>K33-K30</f>
        <v>6</v>
      </c>
    </row>
    <row r="29" spans="1:25" s="10" customFormat="1" ht="15" customHeight="1" thickBot="1" x14ac:dyDescent="0.25">
      <c r="A29" s="1"/>
      <c r="B29" s="443" t="s">
        <v>36</v>
      </c>
      <c r="C29" s="461">
        <f t="shared" si="10"/>
        <v>6</v>
      </c>
      <c r="D29" s="450">
        <f t="shared" si="10"/>
        <v>11</v>
      </c>
      <c r="E29" s="457">
        <f t="shared" si="10"/>
        <v>17</v>
      </c>
      <c r="F29" s="448">
        <f t="shared" si="10"/>
        <v>8</v>
      </c>
      <c r="G29" s="450">
        <f t="shared" si="10"/>
        <v>1</v>
      </c>
      <c r="H29" s="457">
        <f t="shared" si="10"/>
        <v>9</v>
      </c>
      <c r="I29" s="448">
        <f t="shared" si="10"/>
        <v>2</v>
      </c>
      <c r="J29" s="450">
        <f t="shared" si="10"/>
        <v>1</v>
      </c>
      <c r="K29" s="457">
        <f t="shared" si="10"/>
        <v>3</v>
      </c>
      <c r="L29" s="448">
        <f t="shared" si="10"/>
        <v>59</v>
      </c>
      <c r="M29" s="450">
        <f t="shared" si="10"/>
        <v>4</v>
      </c>
      <c r="N29" s="457">
        <f t="shared" si="10"/>
        <v>63</v>
      </c>
      <c r="O29" s="448">
        <f t="shared" si="10"/>
        <v>75</v>
      </c>
      <c r="P29" s="450">
        <f t="shared" si="10"/>
        <v>17</v>
      </c>
      <c r="Q29" s="457">
        <f t="shared" si="10"/>
        <v>92</v>
      </c>
      <c r="R29" s="692">
        <f t="shared" si="10"/>
        <v>0</v>
      </c>
      <c r="S29" s="482"/>
      <c r="T29" s="1123" t="s">
        <v>68</v>
      </c>
      <c r="U29" s="1124"/>
      <c r="V29" s="1125"/>
      <c r="W29" s="193">
        <f>L33-L30</f>
        <v>4</v>
      </c>
      <c r="X29" s="194">
        <f>M33-M30</f>
        <v>0</v>
      </c>
      <c r="Y29" s="106">
        <f>N33-N30</f>
        <v>4</v>
      </c>
    </row>
    <row r="30" spans="1:25" ht="15" customHeight="1" thickBot="1" x14ac:dyDescent="0.25">
      <c r="B30" s="443" t="s">
        <v>93</v>
      </c>
      <c r="C30" s="462">
        <f t="shared" si="10"/>
        <v>7</v>
      </c>
      <c r="D30" s="452">
        <f t="shared" si="10"/>
        <v>11</v>
      </c>
      <c r="E30" s="595">
        <f t="shared" si="10"/>
        <v>18</v>
      </c>
      <c r="F30" s="451">
        <f t="shared" si="10"/>
        <v>8</v>
      </c>
      <c r="G30" s="452">
        <f t="shared" si="10"/>
        <v>2</v>
      </c>
      <c r="H30" s="595">
        <f t="shared" si="10"/>
        <v>10</v>
      </c>
      <c r="I30" s="451">
        <f t="shared" si="10"/>
        <v>2</v>
      </c>
      <c r="J30" s="452">
        <f t="shared" si="10"/>
        <v>1</v>
      </c>
      <c r="K30" s="595">
        <f t="shared" si="10"/>
        <v>3</v>
      </c>
      <c r="L30" s="451">
        <f t="shared" si="10"/>
        <v>59</v>
      </c>
      <c r="M30" s="452">
        <f t="shared" si="10"/>
        <v>5</v>
      </c>
      <c r="N30" s="595">
        <f t="shared" si="10"/>
        <v>64</v>
      </c>
      <c r="O30" s="451">
        <f t="shared" si="10"/>
        <v>76</v>
      </c>
      <c r="P30" s="452">
        <f t="shared" si="10"/>
        <v>19</v>
      </c>
      <c r="Q30" s="595">
        <f t="shared" si="10"/>
        <v>95</v>
      </c>
      <c r="R30" s="689">
        <f t="shared" si="10"/>
        <v>1</v>
      </c>
      <c r="S30" s="482"/>
      <c r="T30" s="1150" t="s">
        <v>78</v>
      </c>
      <c r="U30" s="1151"/>
      <c r="V30" s="1152"/>
      <c r="W30" s="107">
        <f>SUM(W26:W29)</f>
        <v>15</v>
      </c>
      <c r="X30" s="103">
        <f>SUM(X26:X29)</f>
        <v>3</v>
      </c>
      <c r="Y30" s="123">
        <f>SUM(Y26:Y29)</f>
        <v>18</v>
      </c>
    </row>
    <row r="31" spans="1:25" ht="15" customHeight="1" x14ac:dyDescent="0.2">
      <c r="B31" s="444" t="s">
        <v>38</v>
      </c>
      <c r="C31" s="461">
        <f t="shared" si="10"/>
        <v>8</v>
      </c>
      <c r="D31" s="450">
        <f t="shared" si="10"/>
        <v>12</v>
      </c>
      <c r="E31" s="457">
        <f t="shared" si="10"/>
        <v>20</v>
      </c>
      <c r="F31" s="448">
        <f t="shared" si="10"/>
        <v>9</v>
      </c>
      <c r="G31" s="450">
        <f t="shared" si="10"/>
        <v>2</v>
      </c>
      <c r="H31" s="457">
        <f t="shared" si="10"/>
        <v>11</v>
      </c>
      <c r="I31" s="448">
        <f t="shared" si="10"/>
        <v>2</v>
      </c>
      <c r="J31" s="450">
        <f t="shared" si="10"/>
        <v>2</v>
      </c>
      <c r="K31" s="457">
        <f t="shared" si="10"/>
        <v>4</v>
      </c>
      <c r="L31" s="448">
        <f t="shared" si="10"/>
        <v>59</v>
      </c>
      <c r="M31" s="450">
        <f t="shared" si="10"/>
        <v>5</v>
      </c>
      <c r="N31" s="457">
        <f t="shared" si="10"/>
        <v>64</v>
      </c>
      <c r="O31" s="448">
        <f t="shared" si="10"/>
        <v>78</v>
      </c>
      <c r="P31" s="450">
        <f t="shared" si="10"/>
        <v>21</v>
      </c>
      <c r="Q31" s="457">
        <f t="shared" si="10"/>
        <v>99</v>
      </c>
      <c r="R31" s="692">
        <f t="shared" si="10"/>
        <v>1</v>
      </c>
      <c r="S31" s="482"/>
    </row>
    <row r="32" spans="1:25" ht="15" customHeight="1" x14ac:dyDescent="0.2">
      <c r="B32" s="443" t="s">
        <v>39</v>
      </c>
      <c r="C32" s="461">
        <f t="shared" si="10"/>
        <v>8</v>
      </c>
      <c r="D32" s="450">
        <f t="shared" si="10"/>
        <v>12</v>
      </c>
      <c r="E32" s="457">
        <f t="shared" si="10"/>
        <v>20</v>
      </c>
      <c r="F32" s="448">
        <f t="shared" si="10"/>
        <v>11</v>
      </c>
      <c r="G32" s="450">
        <f t="shared" si="10"/>
        <v>2</v>
      </c>
      <c r="H32" s="457">
        <f t="shared" si="10"/>
        <v>13</v>
      </c>
      <c r="I32" s="448">
        <f t="shared" si="10"/>
        <v>4</v>
      </c>
      <c r="J32" s="450">
        <f t="shared" si="10"/>
        <v>2</v>
      </c>
      <c r="K32" s="457">
        <f t="shared" si="10"/>
        <v>6</v>
      </c>
      <c r="L32" s="448">
        <f t="shared" si="10"/>
        <v>61</v>
      </c>
      <c r="M32" s="450">
        <f t="shared" si="10"/>
        <v>5</v>
      </c>
      <c r="N32" s="457">
        <f t="shared" si="10"/>
        <v>66</v>
      </c>
      <c r="O32" s="448">
        <f t="shared" si="10"/>
        <v>84</v>
      </c>
      <c r="P32" s="450">
        <f t="shared" si="10"/>
        <v>21</v>
      </c>
      <c r="Q32" s="457">
        <f t="shared" si="10"/>
        <v>105</v>
      </c>
      <c r="R32" s="692">
        <f t="shared" si="10"/>
        <v>1</v>
      </c>
      <c r="S32" s="482"/>
      <c r="T32" s="482"/>
      <c r="U32" s="482"/>
      <c r="V32" s="24"/>
      <c r="W32" s="482"/>
      <c r="X32" s="482"/>
      <c r="Y32" s="482"/>
    </row>
    <row r="33" spans="2:26" ht="15" customHeight="1" thickBot="1" x14ac:dyDescent="0.25">
      <c r="B33" s="446" t="s">
        <v>95</v>
      </c>
      <c r="C33" s="464">
        <f t="shared" si="10"/>
        <v>8</v>
      </c>
      <c r="D33" s="465">
        <f t="shared" si="10"/>
        <v>12</v>
      </c>
      <c r="E33" s="597">
        <f t="shared" si="10"/>
        <v>20</v>
      </c>
      <c r="F33" s="466">
        <f t="shared" si="10"/>
        <v>13</v>
      </c>
      <c r="G33" s="465">
        <f t="shared" si="10"/>
        <v>3</v>
      </c>
      <c r="H33" s="597">
        <f t="shared" si="10"/>
        <v>16</v>
      </c>
      <c r="I33" s="466">
        <f t="shared" si="10"/>
        <v>7</v>
      </c>
      <c r="J33" s="465">
        <f t="shared" si="10"/>
        <v>2</v>
      </c>
      <c r="K33" s="597">
        <f t="shared" si="10"/>
        <v>9</v>
      </c>
      <c r="L33" s="466">
        <f t="shared" si="10"/>
        <v>63</v>
      </c>
      <c r="M33" s="465">
        <f t="shared" si="10"/>
        <v>5</v>
      </c>
      <c r="N33" s="597">
        <f t="shared" si="10"/>
        <v>68</v>
      </c>
      <c r="O33" s="466">
        <f t="shared" si="10"/>
        <v>91</v>
      </c>
      <c r="P33" s="465">
        <f t="shared" si="10"/>
        <v>22</v>
      </c>
      <c r="Q33" s="597">
        <f t="shared" si="10"/>
        <v>113</v>
      </c>
      <c r="R33" s="690">
        <f t="shared" si="10"/>
        <v>1</v>
      </c>
      <c r="S33" s="482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  <c r="Z34" s="24"/>
    </row>
    <row r="35" spans="2:26" s="10" customFormat="1" ht="15" customHeight="1" thickBot="1" x14ac:dyDescent="0.25">
      <c r="B35" s="608" t="s">
        <v>97</v>
      </c>
      <c r="C35" s="604">
        <f>SUM(C8:C10)</f>
        <v>0</v>
      </c>
      <c r="D35" s="612">
        <f t="shared" ref="D35:R35" si="11">SUM(D8:D10)</f>
        <v>3</v>
      </c>
      <c r="E35" s="616">
        <f t="shared" si="11"/>
        <v>3</v>
      </c>
      <c r="F35" s="604">
        <f t="shared" si="11"/>
        <v>0</v>
      </c>
      <c r="G35" s="612">
        <f t="shared" si="11"/>
        <v>0</v>
      </c>
      <c r="H35" s="620">
        <f t="shared" si="11"/>
        <v>0</v>
      </c>
      <c r="I35" s="604">
        <f t="shared" si="11"/>
        <v>1</v>
      </c>
      <c r="J35" s="612">
        <f t="shared" si="11"/>
        <v>0</v>
      </c>
      <c r="K35" s="624">
        <f t="shared" si="11"/>
        <v>1</v>
      </c>
      <c r="L35" s="604">
        <f t="shared" si="11"/>
        <v>11</v>
      </c>
      <c r="M35" s="612">
        <f t="shared" si="11"/>
        <v>2</v>
      </c>
      <c r="N35" s="628">
        <f t="shared" si="11"/>
        <v>13</v>
      </c>
      <c r="O35" s="604">
        <f t="shared" si="11"/>
        <v>12</v>
      </c>
      <c r="P35" s="612">
        <f t="shared" si="11"/>
        <v>5</v>
      </c>
      <c r="Q35" s="636">
        <f t="shared" si="11"/>
        <v>17</v>
      </c>
      <c r="R35" s="632">
        <f t="shared" si="11"/>
        <v>0</v>
      </c>
      <c r="S35" s="482"/>
      <c r="T35" s="1138" t="s">
        <v>101</v>
      </c>
      <c r="U35" s="1139"/>
      <c r="V35" s="1139"/>
      <c r="W35" s="1139"/>
      <c r="X35" s="1139"/>
      <c r="Y35" s="1140"/>
      <c r="Z35" s="24"/>
    </row>
    <row r="36" spans="2:26" s="10" customFormat="1" ht="15" customHeight="1" thickBot="1" x14ac:dyDescent="0.25">
      <c r="B36" s="609" t="s">
        <v>98</v>
      </c>
      <c r="C36" s="605">
        <f>SUM(C11:C13)</f>
        <v>3</v>
      </c>
      <c r="D36" s="613">
        <f t="shared" ref="D36:R36" si="12">SUM(D11:D13)</f>
        <v>3</v>
      </c>
      <c r="E36" s="617">
        <f t="shared" si="12"/>
        <v>6</v>
      </c>
      <c r="F36" s="605">
        <f t="shared" si="12"/>
        <v>8</v>
      </c>
      <c r="G36" s="613">
        <f t="shared" si="12"/>
        <v>1</v>
      </c>
      <c r="H36" s="621">
        <f t="shared" si="12"/>
        <v>9</v>
      </c>
      <c r="I36" s="605">
        <f t="shared" si="12"/>
        <v>1</v>
      </c>
      <c r="J36" s="613">
        <f t="shared" si="12"/>
        <v>1</v>
      </c>
      <c r="K36" s="625">
        <f t="shared" si="12"/>
        <v>2</v>
      </c>
      <c r="L36" s="605">
        <f t="shared" si="12"/>
        <v>45</v>
      </c>
      <c r="M36" s="613">
        <f t="shared" si="12"/>
        <v>0</v>
      </c>
      <c r="N36" s="629">
        <f t="shared" si="12"/>
        <v>45</v>
      </c>
      <c r="O36" s="605">
        <f t="shared" si="12"/>
        <v>57</v>
      </c>
      <c r="P36" s="613">
        <f t="shared" si="12"/>
        <v>5</v>
      </c>
      <c r="Q36" s="637">
        <f t="shared" si="12"/>
        <v>62</v>
      </c>
      <c r="R36" s="633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  <c r="Z36" s="24"/>
    </row>
    <row r="37" spans="2:26" s="10" customFormat="1" ht="15" customHeight="1" x14ac:dyDescent="0.2">
      <c r="B37" s="609" t="s">
        <v>99</v>
      </c>
      <c r="C37" s="605">
        <f>SUM(C14:C16)</f>
        <v>4</v>
      </c>
      <c r="D37" s="613">
        <f t="shared" ref="D37:R37" si="13">SUM(D14:D16)</f>
        <v>5</v>
      </c>
      <c r="E37" s="617">
        <f t="shared" si="13"/>
        <v>9</v>
      </c>
      <c r="F37" s="605">
        <f t="shared" si="13"/>
        <v>0</v>
      </c>
      <c r="G37" s="613">
        <f t="shared" si="13"/>
        <v>1</v>
      </c>
      <c r="H37" s="621">
        <f t="shared" si="13"/>
        <v>1</v>
      </c>
      <c r="I37" s="605">
        <f t="shared" si="13"/>
        <v>0</v>
      </c>
      <c r="J37" s="613">
        <f t="shared" si="13"/>
        <v>0</v>
      </c>
      <c r="K37" s="625">
        <f t="shared" si="13"/>
        <v>0</v>
      </c>
      <c r="L37" s="605">
        <f t="shared" si="13"/>
        <v>3</v>
      </c>
      <c r="M37" s="613">
        <f t="shared" si="13"/>
        <v>3</v>
      </c>
      <c r="N37" s="629">
        <f t="shared" si="13"/>
        <v>6</v>
      </c>
      <c r="O37" s="605">
        <f t="shared" si="13"/>
        <v>7</v>
      </c>
      <c r="P37" s="613">
        <f t="shared" si="13"/>
        <v>9</v>
      </c>
      <c r="Q37" s="637">
        <f t="shared" si="13"/>
        <v>16</v>
      </c>
      <c r="R37" s="633">
        <f t="shared" si="13"/>
        <v>1</v>
      </c>
      <c r="S37" s="482"/>
      <c r="T37" s="1156" t="s">
        <v>73</v>
      </c>
      <c r="U37" s="1157"/>
      <c r="V37" s="1158"/>
      <c r="W37" s="189">
        <f>C38</f>
        <v>1</v>
      </c>
      <c r="X37" s="190">
        <f>D38</f>
        <v>1</v>
      </c>
      <c r="Y37" s="104">
        <f>E38</f>
        <v>2</v>
      </c>
      <c r="Z37" s="24"/>
    </row>
    <row r="38" spans="2:26" s="10" customFormat="1" ht="15" customHeight="1" thickBot="1" x14ac:dyDescent="0.25">
      <c r="B38" s="610" t="s">
        <v>100</v>
      </c>
      <c r="C38" s="606">
        <f>SUM(C17:C19)</f>
        <v>1</v>
      </c>
      <c r="D38" s="614">
        <f t="shared" ref="D38:R38" si="14">SUM(D17:D19)</f>
        <v>1</v>
      </c>
      <c r="E38" s="618">
        <f t="shared" si="14"/>
        <v>2</v>
      </c>
      <c r="F38" s="606">
        <f t="shared" si="14"/>
        <v>5</v>
      </c>
      <c r="G38" s="614">
        <f t="shared" si="14"/>
        <v>1</v>
      </c>
      <c r="H38" s="622">
        <f t="shared" si="14"/>
        <v>6</v>
      </c>
      <c r="I38" s="606">
        <f t="shared" si="14"/>
        <v>5</v>
      </c>
      <c r="J38" s="614">
        <f t="shared" si="14"/>
        <v>1</v>
      </c>
      <c r="K38" s="626">
        <f t="shared" si="14"/>
        <v>6</v>
      </c>
      <c r="L38" s="606">
        <f t="shared" si="14"/>
        <v>4</v>
      </c>
      <c r="M38" s="614">
        <f t="shared" si="14"/>
        <v>0</v>
      </c>
      <c r="N38" s="630">
        <f t="shared" si="14"/>
        <v>4</v>
      </c>
      <c r="O38" s="606">
        <f t="shared" si="14"/>
        <v>15</v>
      </c>
      <c r="P38" s="614">
        <f t="shared" si="14"/>
        <v>3</v>
      </c>
      <c r="Q38" s="638">
        <f t="shared" si="14"/>
        <v>18</v>
      </c>
      <c r="R38" s="634">
        <f t="shared" si="14"/>
        <v>0</v>
      </c>
      <c r="S38" s="482"/>
      <c r="T38" s="1133" t="s">
        <v>75</v>
      </c>
      <c r="U38" s="1134"/>
      <c r="V38" s="1135"/>
      <c r="W38" s="191">
        <f>F38</f>
        <v>5</v>
      </c>
      <c r="X38" s="192">
        <f>G38</f>
        <v>1</v>
      </c>
      <c r="Y38" s="105">
        <f>H38</f>
        <v>6</v>
      </c>
      <c r="Z38" s="24"/>
    </row>
    <row r="39" spans="2:26" s="10" customFormat="1" ht="15" customHeight="1" thickBot="1" x14ac:dyDescent="0.25">
      <c r="B39" s="611" t="s">
        <v>96</v>
      </c>
      <c r="C39" s="607">
        <f>SUM(C35:C38)</f>
        <v>8</v>
      </c>
      <c r="D39" s="615">
        <f t="shared" ref="D39:R39" si="15">SUM(D35:D38)</f>
        <v>12</v>
      </c>
      <c r="E39" s="619">
        <f t="shared" si="15"/>
        <v>20</v>
      </c>
      <c r="F39" s="607">
        <f t="shared" si="15"/>
        <v>13</v>
      </c>
      <c r="G39" s="615">
        <f t="shared" si="15"/>
        <v>3</v>
      </c>
      <c r="H39" s="623">
        <f t="shared" si="15"/>
        <v>16</v>
      </c>
      <c r="I39" s="607">
        <f t="shared" si="15"/>
        <v>7</v>
      </c>
      <c r="J39" s="615">
        <f t="shared" si="15"/>
        <v>2</v>
      </c>
      <c r="K39" s="627">
        <f t="shared" si="15"/>
        <v>9</v>
      </c>
      <c r="L39" s="607">
        <f t="shared" si="15"/>
        <v>63</v>
      </c>
      <c r="M39" s="615">
        <f t="shared" si="15"/>
        <v>5</v>
      </c>
      <c r="N39" s="631">
        <f t="shared" si="15"/>
        <v>68</v>
      </c>
      <c r="O39" s="607">
        <f t="shared" si="15"/>
        <v>91</v>
      </c>
      <c r="P39" s="615">
        <f t="shared" si="15"/>
        <v>22</v>
      </c>
      <c r="Q39" s="639">
        <f t="shared" si="15"/>
        <v>113</v>
      </c>
      <c r="R39" s="635">
        <f t="shared" si="15"/>
        <v>1</v>
      </c>
      <c r="S39" s="482"/>
      <c r="T39" s="1120" t="s">
        <v>41</v>
      </c>
      <c r="U39" s="1121"/>
      <c r="V39" s="1122"/>
      <c r="W39" s="191">
        <f>I38</f>
        <v>5</v>
      </c>
      <c r="X39" s="192">
        <f>J38</f>
        <v>1</v>
      </c>
      <c r="Y39" s="105">
        <f>K38</f>
        <v>6</v>
      </c>
      <c r="Z39" s="24"/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4</v>
      </c>
      <c r="X40" s="194">
        <f>M38</f>
        <v>0</v>
      </c>
      <c r="Y40" s="106">
        <f>N38</f>
        <v>4</v>
      </c>
      <c r="Z40" s="24"/>
    </row>
    <row r="41" spans="2:26" ht="15" customHeight="1" thickBot="1" x14ac:dyDescent="0.25">
      <c r="B41" s="38"/>
      <c r="C41" s="38"/>
      <c r="D41" s="38"/>
      <c r="E41" s="559"/>
      <c r="F41" s="130" t="s">
        <v>2</v>
      </c>
      <c r="G41" s="131"/>
      <c r="H41" s="131"/>
      <c r="I41" s="558"/>
      <c r="J41" s="1126" t="s">
        <v>88</v>
      </c>
      <c r="K41" s="1126"/>
      <c r="L41" s="38"/>
      <c r="M41" s="712"/>
      <c r="N41" s="656" t="s">
        <v>90</v>
      </c>
      <c r="O41" s="38"/>
      <c r="T41" s="1127" t="s">
        <v>78</v>
      </c>
      <c r="U41" s="1128"/>
      <c r="V41" s="1129"/>
      <c r="W41" s="107">
        <f>SUM(W37:W40)</f>
        <v>15</v>
      </c>
      <c r="X41" s="103">
        <f>SUM(X37:X40)</f>
        <v>3</v>
      </c>
      <c r="Y41" s="123">
        <f>SUM(Y37:Y40)</f>
        <v>18</v>
      </c>
    </row>
    <row r="42" spans="2:26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2:26" s="48" customFormat="1" ht="30" customHeight="1" thickBot="1" x14ac:dyDescent="0.3">
      <c r="B43" s="266" t="s">
        <v>73</v>
      </c>
      <c r="C43" s="1211" t="s">
        <v>65</v>
      </c>
      <c r="D43" s="1212"/>
      <c r="E43" s="1211" t="s">
        <v>18</v>
      </c>
      <c r="F43" s="1212"/>
      <c r="G43" s="1211" t="s">
        <v>5</v>
      </c>
      <c r="H43" s="1212"/>
      <c r="I43" s="1211" t="s">
        <v>66</v>
      </c>
      <c r="J43" s="1212"/>
      <c r="K43" s="1211" t="s">
        <v>67</v>
      </c>
      <c r="L43" s="1212"/>
      <c r="M43" s="1211" t="s">
        <v>19</v>
      </c>
      <c r="N43" s="1212"/>
      <c r="O43" s="1224" t="s">
        <v>3</v>
      </c>
      <c r="P43" s="1225"/>
      <c r="Q43" s="267"/>
      <c r="R43" s="1231" t="s">
        <v>28</v>
      </c>
      <c r="S43" s="1232"/>
      <c r="T43" s="1232"/>
      <c r="U43" s="1233"/>
      <c r="V43" s="47"/>
      <c r="W43" s="1228" t="str">
        <f>B43</f>
        <v>Personnel Accidents</v>
      </c>
      <c r="X43" s="1229"/>
      <c r="Y43" s="1230"/>
      <c r="Z43" s="42"/>
    </row>
    <row r="44" spans="2:26" s="50" customFormat="1" ht="30" customHeight="1" thickBot="1" x14ac:dyDescent="0.3">
      <c r="B44" s="249" t="str">
        <f>B7</f>
        <v>2014  ~  2015</v>
      </c>
      <c r="C44" s="660" t="s">
        <v>6</v>
      </c>
      <c r="D44" s="661" t="s">
        <v>4</v>
      </c>
      <c r="E44" s="660" t="s">
        <v>6</v>
      </c>
      <c r="F44" s="661" t="s">
        <v>4</v>
      </c>
      <c r="G44" s="660" t="s">
        <v>6</v>
      </c>
      <c r="H44" s="661" t="s">
        <v>4</v>
      </c>
      <c r="I44" s="660" t="s">
        <v>6</v>
      </c>
      <c r="J44" s="661" t="s">
        <v>4</v>
      </c>
      <c r="K44" s="660" t="s">
        <v>6</v>
      </c>
      <c r="L44" s="662" t="s">
        <v>4</v>
      </c>
      <c r="M44" s="660" t="s">
        <v>6</v>
      </c>
      <c r="N44" s="661" t="s">
        <v>4</v>
      </c>
      <c r="O44" s="660" t="s">
        <v>6</v>
      </c>
      <c r="P44" s="661" t="s">
        <v>4</v>
      </c>
      <c r="Q44" s="267"/>
      <c r="R44" s="668" t="s">
        <v>49</v>
      </c>
      <c r="S44" s="669" t="s">
        <v>69</v>
      </c>
      <c r="T44" s="670" t="s">
        <v>70</v>
      </c>
      <c r="U44" s="671" t="s">
        <v>48</v>
      </c>
      <c r="V44" s="49"/>
      <c r="W44" s="672" t="s">
        <v>6</v>
      </c>
      <c r="X44" s="662" t="s">
        <v>4</v>
      </c>
      <c r="Y44" s="252" t="s">
        <v>28</v>
      </c>
      <c r="Z44" s="42"/>
    </row>
    <row r="45" spans="2:26" ht="15" customHeight="1" x14ac:dyDescent="0.2">
      <c r="B45" s="255" t="s">
        <v>30</v>
      </c>
      <c r="C45" s="268"/>
      <c r="D45" s="269"/>
      <c r="E45" s="270"/>
      <c r="F45" s="271"/>
      <c r="G45" s="268"/>
      <c r="H45" s="269"/>
      <c r="I45" s="270"/>
      <c r="J45" s="271"/>
      <c r="K45" s="268"/>
      <c r="L45" s="722">
        <v>2</v>
      </c>
      <c r="M45" s="270"/>
      <c r="N45" s="271"/>
      <c r="O45" s="273"/>
      <c r="P45" s="274"/>
      <c r="Q45" s="275"/>
      <c r="R45" s="705">
        <f t="shared" ref="R45:R52" si="16">Y45-SUM(S45:U45)</f>
        <v>2</v>
      </c>
      <c r="S45" s="707"/>
      <c r="T45" s="663"/>
      <c r="U45" s="230"/>
      <c r="W45" s="673">
        <f>I45+K45+M45+O45+G45+E45+C45</f>
        <v>0</v>
      </c>
      <c r="X45" s="674">
        <f>J45+L45+N45+P45+H45+F45+D45</f>
        <v>2</v>
      </c>
      <c r="Y45" s="256">
        <f>W45+X45</f>
        <v>2</v>
      </c>
    </row>
    <row r="46" spans="2:26" ht="15" customHeight="1" x14ac:dyDescent="0.2">
      <c r="B46" s="255" t="s">
        <v>31</v>
      </c>
      <c r="C46" s="276"/>
      <c r="D46" s="277"/>
      <c r="E46" s="270"/>
      <c r="F46" s="271"/>
      <c r="G46" s="276"/>
      <c r="H46" s="277"/>
      <c r="I46" s="270"/>
      <c r="J46" s="271"/>
      <c r="K46" s="276"/>
      <c r="L46" s="277"/>
      <c r="M46" s="270"/>
      <c r="N46" s="271"/>
      <c r="O46" s="278"/>
      <c r="P46" s="279"/>
      <c r="Q46" s="275"/>
      <c r="R46" s="703">
        <f t="shared" si="16"/>
        <v>0</v>
      </c>
      <c r="S46" s="708"/>
      <c r="T46" s="664"/>
      <c r="U46" s="233"/>
      <c r="W46" s="675">
        <f t="shared" ref="W46:X56" si="17">I46+K46+M46+O46+G46+E46+C46</f>
        <v>0</v>
      </c>
      <c r="X46" s="676">
        <f t="shared" si="17"/>
        <v>0</v>
      </c>
      <c r="Y46" s="257">
        <f t="shared" ref="Y46:Y57" si="18">W46+X46</f>
        <v>0</v>
      </c>
    </row>
    <row r="47" spans="2:26" ht="15" customHeight="1" x14ac:dyDescent="0.2">
      <c r="B47" s="255" t="s">
        <v>58</v>
      </c>
      <c r="C47" s="276"/>
      <c r="D47" s="277"/>
      <c r="E47" s="270"/>
      <c r="F47" s="271"/>
      <c r="G47" s="276"/>
      <c r="H47" s="277"/>
      <c r="I47" s="270"/>
      <c r="J47" s="723">
        <v>1</v>
      </c>
      <c r="K47" s="276"/>
      <c r="L47" s="277"/>
      <c r="M47" s="270"/>
      <c r="N47" s="271"/>
      <c r="O47" s="278"/>
      <c r="P47" s="279"/>
      <c r="Q47" s="275"/>
      <c r="R47" s="703">
        <f t="shared" si="16"/>
        <v>1</v>
      </c>
      <c r="S47" s="708"/>
      <c r="T47" s="664"/>
      <c r="U47" s="234"/>
      <c r="W47" s="675">
        <f t="shared" si="17"/>
        <v>0</v>
      </c>
      <c r="X47" s="676">
        <f t="shared" si="17"/>
        <v>1</v>
      </c>
      <c r="Y47" s="257">
        <f t="shared" si="18"/>
        <v>1</v>
      </c>
    </row>
    <row r="48" spans="2:26" ht="15" customHeight="1" x14ac:dyDescent="0.2">
      <c r="B48" s="259" t="s">
        <v>32</v>
      </c>
      <c r="C48" s="281"/>
      <c r="D48" s="282"/>
      <c r="E48" s="283"/>
      <c r="F48" s="284"/>
      <c r="G48" s="281"/>
      <c r="H48" s="725">
        <v>1</v>
      </c>
      <c r="I48" s="283"/>
      <c r="J48" s="284"/>
      <c r="K48" s="281"/>
      <c r="L48" s="282"/>
      <c r="M48" s="283"/>
      <c r="N48" s="284"/>
      <c r="O48" s="286"/>
      <c r="P48" s="287"/>
      <c r="Q48" s="275"/>
      <c r="R48" s="702">
        <f t="shared" si="16"/>
        <v>1</v>
      </c>
      <c r="S48" s="709"/>
      <c r="T48" s="704"/>
      <c r="U48" s="237"/>
      <c r="W48" s="677">
        <f t="shared" si="17"/>
        <v>0</v>
      </c>
      <c r="X48" s="678">
        <f t="shared" si="17"/>
        <v>1</v>
      </c>
      <c r="Y48" s="260">
        <f t="shared" si="18"/>
        <v>1</v>
      </c>
    </row>
    <row r="49" spans="2:26" ht="15" customHeight="1" x14ac:dyDescent="0.2">
      <c r="B49" s="255" t="s">
        <v>33</v>
      </c>
      <c r="C49" s="276"/>
      <c r="D49" s="277"/>
      <c r="E49" s="270"/>
      <c r="F49" s="271"/>
      <c r="G49" s="276"/>
      <c r="H49" s="277"/>
      <c r="I49" s="270"/>
      <c r="J49" s="271"/>
      <c r="K49" s="276"/>
      <c r="L49" s="277"/>
      <c r="M49" s="270"/>
      <c r="N49" s="271"/>
      <c r="O49" s="278"/>
      <c r="P49" s="279"/>
      <c r="Q49" s="275"/>
      <c r="R49" s="703">
        <f t="shared" si="16"/>
        <v>0</v>
      </c>
      <c r="S49" s="708"/>
      <c r="T49" s="701"/>
      <c r="U49" s="233"/>
      <c r="W49" s="675">
        <f t="shared" si="17"/>
        <v>0</v>
      </c>
      <c r="X49" s="676">
        <f t="shared" si="17"/>
        <v>0</v>
      </c>
      <c r="Y49" s="257">
        <f t="shared" si="18"/>
        <v>0</v>
      </c>
    </row>
    <row r="50" spans="2:26" ht="15" customHeight="1" x14ac:dyDescent="0.2">
      <c r="B50" s="261" t="s">
        <v>34</v>
      </c>
      <c r="C50" s="726">
        <v>2</v>
      </c>
      <c r="D50" s="289"/>
      <c r="E50" s="290"/>
      <c r="F50" s="291"/>
      <c r="G50" s="292"/>
      <c r="H50" s="289"/>
      <c r="I50" s="724">
        <v>1</v>
      </c>
      <c r="J50" s="727">
        <v>1</v>
      </c>
      <c r="K50" s="292"/>
      <c r="L50" s="725">
        <v>1</v>
      </c>
      <c r="M50" s="290"/>
      <c r="N50" s="291"/>
      <c r="O50" s="294"/>
      <c r="P50" s="295"/>
      <c r="Q50" s="275"/>
      <c r="R50" s="695">
        <f t="shared" si="16"/>
        <v>4</v>
      </c>
      <c r="S50" s="710">
        <v>1</v>
      </c>
      <c r="T50" s="700"/>
      <c r="U50" s="234"/>
      <c r="W50" s="679">
        <f t="shared" si="17"/>
        <v>3</v>
      </c>
      <c r="X50" s="680">
        <f t="shared" si="17"/>
        <v>2</v>
      </c>
      <c r="Y50" s="258">
        <f t="shared" si="18"/>
        <v>5</v>
      </c>
    </row>
    <row r="51" spans="2:26" ht="15" customHeight="1" x14ac:dyDescent="0.2">
      <c r="B51" s="255" t="s">
        <v>35</v>
      </c>
      <c r="C51" s="726">
        <v>1</v>
      </c>
      <c r="D51" s="277"/>
      <c r="E51" s="270"/>
      <c r="F51" s="271"/>
      <c r="G51" s="726">
        <v>1</v>
      </c>
      <c r="H51" s="277"/>
      <c r="I51" s="270"/>
      <c r="J51" s="271"/>
      <c r="K51" s="276"/>
      <c r="L51" s="277"/>
      <c r="M51" s="270"/>
      <c r="N51" s="271"/>
      <c r="O51" s="278"/>
      <c r="P51" s="279"/>
      <c r="Q51" s="275"/>
      <c r="R51" s="702">
        <f t="shared" si="16"/>
        <v>2</v>
      </c>
      <c r="S51" s="708"/>
      <c r="T51" s="665"/>
      <c r="U51" s="237"/>
      <c r="W51" s="677">
        <f t="shared" si="17"/>
        <v>2</v>
      </c>
      <c r="X51" s="678">
        <f t="shared" si="17"/>
        <v>0</v>
      </c>
      <c r="Y51" s="260">
        <f t="shared" si="18"/>
        <v>2</v>
      </c>
    </row>
    <row r="52" spans="2:26" ht="15" customHeight="1" x14ac:dyDescent="0.2">
      <c r="B52" s="255" t="s">
        <v>36</v>
      </c>
      <c r="C52" s="726">
        <v>1</v>
      </c>
      <c r="D52" s="725">
        <v>1</v>
      </c>
      <c r="E52" s="270"/>
      <c r="F52" s="271"/>
      <c r="G52" s="276"/>
      <c r="H52" s="725">
        <v>2</v>
      </c>
      <c r="I52" s="270"/>
      <c r="J52" s="271"/>
      <c r="K52" s="276"/>
      <c r="L52" s="725">
        <v>1</v>
      </c>
      <c r="M52" s="270"/>
      <c r="N52" s="271"/>
      <c r="O52" s="278"/>
      <c r="P52" s="297">
        <v>1</v>
      </c>
      <c r="Q52" s="699" t="s">
        <v>15</v>
      </c>
      <c r="R52" s="703">
        <f t="shared" si="16"/>
        <v>6</v>
      </c>
      <c r="S52" s="708"/>
      <c r="T52" s="664"/>
      <c r="U52" s="233"/>
      <c r="W52" s="675">
        <f t="shared" si="17"/>
        <v>1</v>
      </c>
      <c r="X52" s="676">
        <f t="shared" si="17"/>
        <v>5</v>
      </c>
      <c r="Y52" s="257">
        <f t="shared" si="18"/>
        <v>6</v>
      </c>
    </row>
    <row r="53" spans="2:26" ht="15" customHeight="1" x14ac:dyDescent="0.2">
      <c r="B53" s="255" t="s">
        <v>37</v>
      </c>
      <c r="C53" s="276"/>
      <c r="D53" s="277"/>
      <c r="E53" s="270"/>
      <c r="F53" s="271"/>
      <c r="G53" s="276"/>
      <c r="H53" s="277"/>
      <c r="I53" s="270"/>
      <c r="J53" s="271"/>
      <c r="K53" s="276"/>
      <c r="L53" s="277"/>
      <c r="M53" s="270"/>
      <c r="N53" s="271"/>
      <c r="O53" s="728">
        <v>1</v>
      </c>
      <c r="P53" s="279"/>
      <c r="Q53" s="275"/>
      <c r="R53" s="695">
        <f>Y53-SUM(S53:U53)</f>
        <v>1</v>
      </c>
      <c r="S53" s="710"/>
      <c r="T53" s="666"/>
      <c r="U53" s="234"/>
      <c r="W53" s="679">
        <f t="shared" si="17"/>
        <v>1</v>
      </c>
      <c r="X53" s="680">
        <f t="shared" si="17"/>
        <v>0</v>
      </c>
      <c r="Y53" s="258">
        <f t="shared" si="18"/>
        <v>1</v>
      </c>
    </row>
    <row r="54" spans="2:26" ht="15" customHeight="1" x14ac:dyDescent="0.2">
      <c r="B54" s="259" t="s">
        <v>38</v>
      </c>
      <c r="C54" s="726">
        <v>1</v>
      </c>
      <c r="D54" s="725">
        <v>1</v>
      </c>
      <c r="E54" s="283"/>
      <c r="F54" s="284"/>
      <c r="G54" s="281"/>
      <c r="H54" s="282"/>
      <c r="I54" s="283"/>
      <c r="J54" s="284"/>
      <c r="K54" s="281"/>
      <c r="L54" s="282"/>
      <c r="M54" s="283"/>
      <c r="N54" s="284"/>
      <c r="O54" s="286"/>
      <c r="P54" s="287"/>
      <c r="Q54" s="275"/>
      <c r="R54" s="703">
        <f>Y54-SUM(S54:U54)</f>
        <v>2</v>
      </c>
      <c r="S54" s="708"/>
      <c r="T54" s="664"/>
      <c r="U54" s="237"/>
      <c r="W54" s="675">
        <f t="shared" si="17"/>
        <v>1</v>
      </c>
      <c r="X54" s="676">
        <f t="shared" si="17"/>
        <v>1</v>
      </c>
      <c r="Y54" s="257">
        <f t="shared" si="18"/>
        <v>2</v>
      </c>
    </row>
    <row r="55" spans="2:26" ht="15" customHeight="1" x14ac:dyDescent="0.2">
      <c r="B55" s="255" t="s">
        <v>39</v>
      </c>
      <c r="C55" s="276"/>
      <c r="D55" s="277"/>
      <c r="E55" s="270"/>
      <c r="F55" s="271"/>
      <c r="G55" s="276"/>
      <c r="H55" s="277"/>
      <c r="I55" s="270"/>
      <c r="J55" s="271"/>
      <c r="K55" s="276"/>
      <c r="L55" s="277"/>
      <c r="M55" s="270"/>
      <c r="N55" s="271"/>
      <c r="O55" s="278"/>
      <c r="P55" s="279"/>
      <c r="Q55" s="275"/>
      <c r="R55" s="703">
        <f>Y55-SUM(S55:U55)</f>
        <v>0</v>
      </c>
      <c r="S55" s="708"/>
      <c r="T55" s="664"/>
      <c r="U55" s="233"/>
      <c r="W55" s="675">
        <f t="shared" si="17"/>
        <v>0</v>
      </c>
      <c r="X55" s="676">
        <f t="shared" si="17"/>
        <v>0</v>
      </c>
      <c r="Y55" s="257">
        <f t="shared" si="18"/>
        <v>0</v>
      </c>
    </row>
    <row r="56" spans="2:26" ht="15" customHeight="1" thickBot="1" x14ac:dyDescent="0.25">
      <c r="B56" s="255" t="s">
        <v>40</v>
      </c>
      <c r="C56" s="298"/>
      <c r="D56" s="299"/>
      <c r="E56" s="270"/>
      <c r="F56" s="271"/>
      <c r="G56" s="298"/>
      <c r="H56" s="299"/>
      <c r="I56" s="270"/>
      <c r="J56" s="271"/>
      <c r="K56" s="298"/>
      <c r="L56" s="299"/>
      <c r="M56" s="270"/>
      <c r="N56" s="271"/>
      <c r="O56" s="300"/>
      <c r="P56" s="301"/>
      <c r="Q56" s="275"/>
      <c r="R56" s="706">
        <f>Y56-SUM(S56:U56)</f>
        <v>0</v>
      </c>
      <c r="S56" s="711"/>
      <c r="T56" s="667"/>
      <c r="U56" s="242"/>
      <c r="W56" s="681">
        <f t="shared" si="17"/>
        <v>0</v>
      </c>
      <c r="X56" s="682">
        <f t="shared" si="17"/>
        <v>0</v>
      </c>
      <c r="Y56" s="302">
        <f t="shared" si="18"/>
        <v>0</v>
      </c>
    </row>
    <row r="57" spans="2:26" s="2" customFormat="1" ht="15" customHeight="1" thickBot="1" x14ac:dyDescent="0.25">
      <c r="B57" s="303" t="s">
        <v>29</v>
      </c>
      <c r="C57" s="304">
        <f t="shared" ref="C57:P57" si="19">SUM(C45:C56)</f>
        <v>5</v>
      </c>
      <c r="D57" s="305">
        <f t="shared" si="19"/>
        <v>2</v>
      </c>
      <c r="E57" s="304">
        <f t="shared" si="19"/>
        <v>0</v>
      </c>
      <c r="F57" s="305">
        <f t="shared" si="19"/>
        <v>0</v>
      </c>
      <c r="G57" s="304">
        <f t="shared" si="19"/>
        <v>1</v>
      </c>
      <c r="H57" s="305">
        <f t="shared" si="19"/>
        <v>3</v>
      </c>
      <c r="I57" s="304">
        <f t="shared" si="19"/>
        <v>1</v>
      </c>
      <c r="J57" s="305">
        <f t="shared" si="19"/>
        <v>2</v>
      </c>
      <c r="K57" s="304">
        <f t="shared" si="19"/>
        <v>0</v>
      </c>
      <c r="L57" s="305">
        <f t="shared" si="19"/>
        <v>4</v>
      </c>
      <c r="M57" s="304">
        <f t="shared" si="19"/>
        <v>0</v>
      </c>
      <c r="N57" s="305">
        <f t="shared" si="19"/>
        <v>0</v>
      </c>
      <c r="O57" s="304">
        <f t="shared" si="19"/>
        <v>1</v>
      </c>
      <c r="P57" s="305">
        <f t="shared" si="19"/>
        <v>1</v>
      </c>
      <c r="Q57" s="275"/>
      <c r="R57" s="307">
        <f>Y57-SUM(S57:U57)</f>
        <v>19</v>
      </c>
      <c r="S57" s="659">
        <f>SUM(S45:S56)</f>
        <v>1</v>
      </c>
      <c r="T57" s="263">
        <f>SUM(T45:T56)</f>
        <v>0</v>
      </c>
      <c r="U57" s="264">
        <f>SUM(U45:U56)</f>
        <v>0</v>
      </c>
      <c r="V57" s="14"/>
      <c r="W57" s="262">
        <f>I57+K57+M57+O57+G57+E57+C57</f>
        <v>8</v>
      </c>
      <c r="X57" s="306">
        <f>J57+L57+N57+P57+H57+F57+D57</f>
        <v>12</v>
      </c>
      <c r="Y57" s="307">
        <f t="shared" si="18"/>
        <v>20</v>
      </c>
      <c r="Z57" s="1"/>
    </row>
    <row r="58" spans="2:26" s="14" customFormat="1" ht="15" hidden="1" customHeight="1" x14ac:dyDescent="0.2">
      <c r="B58" s="442" t="s">
        <v>30</v>
      </c>
      <c r="C58" s="447">
        <f>C45</f>
        <v>0</v>
      </c>
      <c r="D58" s="467">
        <f>D45</f>
        <v>0</v>
      </c>
      <c r="E58" s="447">
        <f>E45</f>
        <v>0</v>
      </c>
      <c r="F58" s="467">
        <f t="shared" ref="F58:P58" si="20">F45</f>
        <v>0</v>
      </c>
      <c r="G58" s="447">
        <f t="shared" si="20"/>
        <v>0</v>
      </c>
      <c r="H58" s="467">
        <f t="shared" si="20"/>
        <v>0</v>
      </c>
      <c r="I58" s="447">
        <f t="shared" si="20"/>
        <v>0</v>
      </c>
      <c r="J58" s="467">
        <f t="shared" si="20"/>
        <v>0</v>
      </c>
      <c r="K58" s="447">
        <f t="shared" si="20"/>
        <v>0</v>
      </c>
      <c r="L58" s="467">
        <f t="shared" si="20"/>
        <v>2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2</v>
      </c>
      <c r="S58" s="447">
        <f>S45</f>
        <v>0</v>
      </c>
      <c r="T58" s="475">
        <f>T45</f>
        <v>0</v>
      </c>
      <c r="U58" s="476">
        <f>U45</f>
        <v>0</v>
      </c>
      <c r="W58" s="447">
        <f>W45</f>
        <v>0</v>
      </c>
      <c r="X58" s="449">
        <f>X45</f>
        <v>2</v>
      </c>
      <c r="Y58" s="456">
        <f>Y45</f>
        <v>2</v>
      </c>
      <c r="Z58" s="10"/>
    </row>
    <row r="59" spans="2:26" s="14" customFormat="1" ht="15" hidden="1" customHeight="1" x14ac:dyDescent="0.2">
      <c r="B59" s="443" t="s">
        <v>31</v>
      </c>
      <c r="C59" s="461">
        <f>C46+C58</f>
        <v>0</v>
      </c>
      <c r="D59" s="468">
        <f t="shared" ref="D59:D69" si="21">D46+D58</f>
        <v>0</v>
      </c>
      <c r="E59" s="461">
        <f t="shared" ref="E59:E69" si="22">E46+E58</f>
        <v>0</v>
      </c>
      <c r="F59" s="468">
        <f t="shared" ref="F59:G69" si="23">F46+F58</f>
        <v>0</v>
      </c>
      <c r="G59" s="461">
        <f t="shared" si="23"/>
        <v>0</v>
      </c>
      <c r="H59" s="468">
        <f t="shared" ref="H59:I69" si="24">H46+H58</f>
        <v>0</v>
      </c>
      <c r="I59" s="461">
        <f t="shared" si="24"/>
        <v>0</v>
      </c>
      <c r="J59" s="468">
        <f t="shared" ref="J59:K69" si="25">J46+J58</f>
        <v>0</v>
      </c>
      <c r="K59" s="461">
        <f t="shared" si="25"/>
        <v>0</v>
      </c>
      <c r="L59" s="468">
        <f t="shared" ref="L59:M69" si="26">L46+L58</f>
        <v>2</v>
      </c>
      <c r="M59" s="461">
        <f t="shared" si="26"/>
        <v>0</v>
      </c>
      <c r="N59" s="468">
        <f t="shared" ref="N59:O69" si="27">N46+N58</f>
        <v>0</v>
      </c>
      <c r="O59" s="461">
        <f t="shared" si="27"/>
        <v>0</v>
      </c>
      <c r="P59" s="468">
        <f t="shared" ref="P59:P69" si="28">P46+P58</f>
        <v>0</v>
      </c>
      <c r="Q59" s="275"/>
      <c r="R59" s="461">
        <f t="shared" ref="R59:R69" si="29">R46+R58</f>
        <v>2</v>
      </c>
      <c r="S59" s="461">
        <f t="shared" ref="S59:S69" si="30">S46+S58</f>
        <v>0</v>
      </c>
      <c r="T59" s="473">
        <f t="shared" ref="T59:T69" si="31">T46+T58</f>
        <v>0</v>
      </c>
      <c r="U59" s="477">
        <f t="shared" ref="U59:U69" si="32">U46+U58</f>
        <v>0</v>
      </c>
      <c r="W59" s="461">
        <f t="shared" ref="W59:W69" si="33">W46+W58</f>
        <v>0</v>
      </c>
      <c r="X59" s="450">
        <f t="shared" ref="X59:X69" si="34">X46+X58</f>
        <v>2</v>
      </c>
      <c r="Y59" s="457">
        <f t="shared" ref="Y59:Y69" si="35">Y46+Y58</f>
        <v>2</v>
      </c>
      <c r="Z59" s="10"/>
    </row>
    <row r="60" spans="2:26" s="14" customFormat="1" ht="15" hidden="1" customHeight="1" x14ac:dyDescent="0.2">
      <c r="B60" s="443" t="s">
        <v>58</v>
      </c>
      <c r="C60" s="462">
        <f t="shared" ref="C60:C69" si="36">C47+C59</f>
        <v>0</v>
      </c>
      <c r="D60" s="469">
        <f t="shared" si="21"/>
        <v>0</v>
      </c>
      <c r="E60" s="462">
        <f t="shared" si="22"/>
        <v>0</v>
      </c>
      <c r="F60" s="469">
        <f t="shared" si="23"/>
        <v>0</v>
      </c>
      <c r="G60" s="462">
        <f t="shared" si="23"/>
        <v>0</v>
      </c>
      <c r="H60" s="469">
        <f t="shared" si="24"/>
        <v>0</v>
      </c>
      <c r="I60" s="462">
        <f t="shared" si="24"/>
        <v>0</v>
      </c>
      <c r="J60" s="469">
        <f t="shared" si="25"/>
        <v>1</v>
      </c>
      <c r="K60" s="462">
        <f t="shared" si="25"/>
        <v>0</v>
      </c>
      <c r="L60" s="469">
        <f t="shared" si="26"/>
        <v>2</v>
      </c>
      <c r="M60" s="462">
        <f t="shared" si="26"/>
        <v>0</v>
      </c>
      <c r="N60" s="469">
        <f t="shared" si="27"/>
        <v>0</v>
      </c>
      <c r="O60" s="462">
        <f t="shared" si="27"/>
        <v>0</v>
      </c>
      <c r="P60" s="469">
        <f t="shared" si="28"/>
        <v>0</v>
      </c>
      <c r="Q60" s="275"/>
      <c r="R60" s="462">
        <f t="shared" si="29"/>
        <v>3</v>
      </c>
      <c r="S60" s="462">
        <f t="shared" si="30"/>
        <v>0</v>
      </c>
      <c r="T60" s="474">
        <f t="shared" si="31"/>
        <v>0</v>
      </c>
      <c r="U60" s="478">
        <f t="shared" si="32"/>
        <v>0</v>
      </c>
      <c r="W60" s="462">
        <f t="shared" si="33"/>
        <v>0</v>
      </c>
      <c r="X60" s="452">
        <f t="shared" si="34"/>
        <v>3</v>
      </c>
      <c r="Y60" s="458">
        <f t="shared" si="35"/>
        <v>3</v>
      </c>
      <c r="Z60" s="10"/>
    </row>
    <row r="61" spans="2:26" s="14" customFormat="1" ht="15" hidden="1" customHeight="1" x14ac:dyDescent="0.2">
      <c r="B61" s="444" t="s">
        <v>32</v>
      </c>
      <c r="C61" s="461">
        <f t="shared" si="36"/>
        <v>0</v>
      </c>
      <c r="D61" s="468">
        <f t="shared" si="21"/>
        <v>0</v>
      </c>
      <c r="E61" s="461">
        <f t="shared" si="22"/>
        <v>0</v>
      </c>
      <c r="F61" s="468">
        <f t="shared" si="23"/>
        <v>0</v>
      </c>
      <c r="G61" s="461">
        <f t="shared" si="23"/>
        <v>0</v>
      </c>
      <c r="H61" s="468">
        <f t="shared" si="24"/>
        <v>1</v>
      </c>
      <c r="I61" s="461">
        <f t="shared" si="24"/>
        <v>0</v>
      </c>
      <c r="J61" s="468">
        <f t="shared" si="25"/>
        <v>1</v>
      </c>
      <c r="K61" s="461">
        <f t="shared" si="25"/>
        <v>0</v>
      </c>
      <c r="L61" s="468">
        <f t="shared" si="26"/>
        <v>2</v>
      </c>
      <c r="M61" s="461">
        <f t="shared" si="26"/>
        <v>0</v>
      </c>
      <c r="N61" s="468">
        <f t="shared" si="27"/>
        <v>0</v>
      </c>
      <c r="O61" s="461">
        <f t="shared" si="27"/>
        <v>0</v>
      </c>
      <c r="P61" s="468">
        <f t="shared" si="28"/>
        <v>0</v>
      </c>
      <c r="Q61" s="275"/>
      <c r="R61" s="461">
        <f t="shared" si="29"/>
        <v>4</v>
      </c>
      <c r="S61" s="461">
        <f t="shared" si="30"/>
        <v>0</v>
      </c>
      <c r="T61" s="473">
        <f t="shared" si="31"/>
        <v>0</v>
      </c>
      <c r="U61" s="477">
        <f t="shared" si="32"/>
        <v>0</v>
      </c>
      <c r="W61" s="461">
        <f t="shared" si="33"/>
        <v>0</v>
      </c>
      <c r="X61" s="450">
        <f t="shared" si="34"/>
        <v>4</v>
      </c>
      <c r="Y61" s="457">
        <f t="shared" si="35"/>
        <v>4</v>
      </c>
      <c r="Z61" s="10"/>
    </row>
    <row r="62" spans="2:26" s="14" customFormat="1" ht="15" hidden="1" customHeight="1" x14ac:dyDescent="0.2">
      <c r="B62" s="443" t="s">
        <v>33</v>
      </c>
      <c r="C62" s="461">
        <f t="shared" si="36"/>
        <v>0</v>
      </c>
      <c r="D62" s="468">
        <f t="shared" si="21"/>
        <v>0</v>
      </c>
      <c r="E62" s="461">
        <f t="shared" si="22"/>
        <v>0</v>
      </c>
      <c r="F62" s="468">
        <f t="shared" si="23"/>
        <v>0</v>
      </c>
      <c r="G62" s="461">
        <f t="shared" si="23"/>
        <v>0</v>
      </c>
      <c r="H62" s="468">
        <f t="shared" si="24"/>
        <v>1</v>
      </c>
      <c r="I62" s="461">
        <f t="shared" si="24"/>
        <v>0</v>
      </c>
      <c r="J62" s="468">
        <f t="shared" si="25"/>
        <v>1</v>
      </c>
      <c r="K62" s="461">
        <f t="shared" si="25"/>
        <v>0</v>
      </c>
      <c r="L62" s="468">
        <f t="shared" si="26"/>
        <v>2</v>
      </c>
      <c r="M62" s="461">
        <f t="shared" si="26"/>
        <v>0</v>
      </c>
      <c r="N62" s="468">
        <f t="shared" si="27"/>
        <v>0</v>
      </c>
      <c r="O62" s="461">
        <f t="shared" si="27"/>
        <v>0</v>
      </c>
      <c r="P62" s="468">
        <f t="shared" si="28"/>
        <v>0</v>
      </c>
      <c r="Q62" s="275"/>
      <c r="R62" s="461">
        <f t="shared" si="29"/>
        <v>4</v>
      </c>
      <c r="S62" s="461">
        <f t="shared" si="30"/>
        <v>0</v>
      </c>
      <c r="T62" s="473">
        <f t="shared" si="31"/>
        <v>0</v>
      </c>
      <c r="U62" s="477">
        <f t="shared" si="32"/>
        <v>0</v>
      </c>
      <c r="W62" s="461">
        <f t="shared" si="33"/>
        <v>0</v>
      </c>
      <c r="X62" s="450">
        <f t="shared" si="34"/>
        <v>4</v>
      </c>
      <c r="Y62" s="457">
        <f t="shared" si="35"/>
        <v>4</v>
      </c>
      <c r="Z62" s="10"/>
    </row>
    <row r="63" spans="2:26" s="14" customFormat="1" ht="15" hidden="1" customHeight="1" x14ac:dyDescent="0.2">
      <c r="B63" s="445" t="s">
        <v>34</v>
      </c>
      <c r="C63" s="461">
        <f t="shared" si="36"/>
        <v>2</v>
      </c>
      <c r="D63" s="468">
        <f t="shared" si="21"/>
        <v>0</v>
      </c>
      <c r="E63" s="461">
        <f t="shared" si="22"/>
        <v>0</v>
      </c>
      <c r="F63" s="468">
        <f t="shared" si="23"/>
        <v>0</v>
      </c>
      <c r="G63" s="461">
        <f t="shared" si="23"/>
        <v>0</v>
      </c>
      <c r="H63" s="468">
        <f t="shared" si="24"/>
        <v>1</v>
      </c>
      <c r="I63" s="461">
        <f t="shared" si="24"/>
        <v>1</v>
      </c>
      <c r="J63" s="468">
        <f t="shared" si="25"/>
        <v>2</v>
      </c>
      <c r="K63" s="461">
        <f t="shared" si="25"/>
        <v>0</v>
      </c>
      <c r="L63" s="468">
        <f t="shared" si="26"/>
        <v>3</v>
      </c>
      <c r="M63" s="461">
        <f t="shared" si="26"/>
        <v>0</v>
      </c>
      <c r="N63" s="468">
        <f t="shared" si="27"/>
        <v>0</v>
      </c>
      <c r="O63" s="461">
        <f t="shared" si="27"/>
        <v>0</v>
      </c>
      <c r="P63" s="468">
        <f t="shared" si="28"/>
        <v>0</v>
      </c>
      <c r="Q63" s="275"/>
      <c r="R63" s="461">
        <f t="shared" si="29"/>
        <v>8</v>
      </c>
      <c r="S63" s="461">
        <f t="shared" si="30"/>
        <v>1</v>
      </c>
      <c r="T63" s="473">
        <f t="shared" si="31"/>
        <v>0</v>
      </c>
      <c r="U63" s="477">
        <f t="shared" si="32"/>
        <v>0</v>
      </c>
      <c r="W63" s="461">
        <f t="shared" si="33"/>
        <v>3</v>
      </c>
      <c r="X63" s="450">
        <f t="shared" si="34"/>
        <v>6</v>
      </c>
      <c r="Y63" s="457">
        <f t="shared" si="35"/>
        <v>9</v>
      </c>
      <c r="Z63" s="10"/>
    </row>
    <row r="64" spans="2:26" s="14" customFormat="1" ht="15" hidden="1" customHeight="1" x14ac:dyDescent="0.2">
      <c r="B64" s="443" t="s">
        <v>35</v>
      </c>
      <c r="C64" s="463">
        <f t="shared" si="36"/>
        <v>3</v>
      </c>
      <c r="D64" s="470">
        <f t="shared" si="21"/>
        <v>0</v>
      </c>
      <c r="E64" s="463">
        <f t="shared" si="22"/>
        <v>0</v>
      </c>
      <c r="F64" s="470">
        <f t="shared" si="23"/>
        <v>0</v>
      </c>
      <c r="G64" s="463">
        <f t="shared" si="23"/>
        <v>1</v>
      </c>
      <c r="H64" s="470">
        <f t="shared" si="24"/>
        <v>1</v>
      </c>
      <c r="I64" s="463">
        <f t="shared" si="24"/>
        <v>1</v>
      </c>
      <c r="J64" s="470">
        <f t="shared" si="25"/>
        <v>2</v>
      </c>
      <c r="K64" s="463">
        <f t="shared" si="25"/>
        <v>0</v>
      </c>
      <c r="L64" s="470">
        <f t="shared" si="26"/>
        <v>3</v>
      </c>
      <c r="M64" s="463">
        <f t="shared" si="26"/>
        <v>0</v>
      </c>
      <c r="N64" s="470">
        <f t="shared" si="27"/>
        <v>0</v>
      </c>
      <c r="O64" s="463">
        <f t="shared" si="27"/>
        <v>0</v>
      </c>
      <c r="P64" s="470">
        <f t="shared" si="28"/>
        <v>0</v>
      </c>
      <c r="Q64" s="275"/>
      <c r="R64" s="463">
        <f t="shared" si="29"/>
        <v>10</v>
      </c>
      <c r="S64" s="463">
        <f t="shared" si="30"/>
        <v>1</v>
      </c>
      <c r="T64" s="472">
        <f t="shared" si="31"/>
        <v>0</v>
      </c>
      <c r="U64" s="479">
        <f t="shared" si="32"/>
        <v>0</v>
      </c>
      <c r="W64" s="463">
        <f t="shared" si="33"/>
        <v>5</v>
      </c>
      <c r="X64" s="454">
        <f t="shared" si="34"/>
        <v>6</v>
      </c>
      <c r="Y64" s="459">
        <f t="shared" si="35"/>
        <v>11</v>
      </c>
      <c r="Z64" s="10"/>
    </row>
    <row r="65" spans="2:26" s="14" customFormat="1" ht="15" hidden="1" customHeight="1" x14ac:dyDescent="0.2">
      <c r="B65" s="443" t="s">
        <v>36</v>
      </c>
      <c r="C65" s="461">
        <f t="shared" si="36"/>
        <v>4</v>
      </c>
      <c r="D65" s="468">
        <f t="shared" si="21"/>
        <v>1</v>
      </c>
      <c r="E65" s="461">
        <f t="shared" si="22"/>
        <v>0</v>
      </c>
      <c r="F65" s="468">
        <f t="shared" si="23"/>
        <v>0</v>
      </c>
      <c r="G65" s="461">
        <f t="shared" si="23"/>
        <v>1</v>
      </c>
      <c r="H65" s="468">
        <f t="shared" si="24"/>
        <v>3</v>
      </c>
      <c r="I65" s="461">
        <f t="shared" si="24"/>
        <v>1</v>
      </c>
      <c r="J65" s="468">
        <f t="shared" si="25"/>
        <v>2</v>
      </c>
      <c r="K65" s="461">
        <f t="shared" si="25"/>
        <v>0</v>
      </c>
      <c r="L65" s="468">
        <f t="shared" si="26"/>
        <v>4</v>
      </c>
      <c r="M65" s="461">
        <f t="shared" si="26"/>
        <v>0</v>
      </c>
      <c r="N65" s="468">
        <f t="shared" si="27"/>
        <v>0</v>
      </c>
      <c r="O65" s="461">
        <f t="shared" si="27"/>
        <v>0</v>
      </c>
      <c r="P65" s="468">
        <f t="shared" si="28"/>
        <v>1</v>
      </c>
      <c r="Q65" s="275"/>
      <c r="R65" s="461">
        <f t="shared" si="29"/>
        <v>16</v>
      </c>
      <c r="S65" s="461">
        <f t="shared" si="30"/>
        <v>1</v>
      </c>
      <c r="T65" s="473">
        <f t="shared" si="31"/>
        <v>0</v>
      </c>
      <c r="U65" s="477">
        <f t="shared" si="32"/>
        <v>0</v>
      </c>
      <c r="W65" s="461">
        <f t="shared" si="33"/>
        <v>6</v>
      </c>
      <c r="X65" s="450">
        <f t="shared" si="34"/>
        <v>11</v>
      </c>
      <c r="Y65" s="457">
        <f t="shared" si="35"/>
        <v>17</v>
      </c>
      <c r="Z65" s="10"/>
    </row>
    <row r="66" spans="2:26" s="14" customFormat="1" ht="15" hidden="1" customHeight="1" x14ac:dyDescent="0.2">
      <c r="B66" s="443" t="s">
        <v>37</v>
      </c>
      <c r="C66" s="462">
        <f t="shared" si="36"/>
        <v>4</v>
      </c>
      <c r="D66" s="469">
        <f t="shared" si="21"/>
        <v>1</v>
      </c>
      <c r="E66" s="462">
        <f t="shared" si="22"/>
        <v>0</v>
      </c>
      <c r="F66" s="469">
        <f t="shared" si="23"/>
        <v>0</v>
      </c>
      <c r="G66" s="462">
        <f t="shared" si="23"/>
        <v>1</v>
      </c>
      <c r="H66" s="469">
        <f t="shared" si="24"/>
        <v>3</v>
      </c>
      <c r="I66" s="462">
        <f t="shared" si="24"/>
        <v>1</v>
      </c>
      <c r="J66" s="469">
        <f t="shared" si="25"/>
        <v>2</v>
      </c>
      <c r="K66" s="462">
        <f t="shared" si="25"/>
        <v>0</v>
      </c>
      <c r="L66" s="469">
        <f t="shared" si="26"/>
        <v>4</v>
      </c>
      <c r="M66" s="462">
        <f t="shared" si="26"/>
        <v>0</v>
      </c>
      <c r="N66" s="469">
        <f t="shared" si="27"/>
        <v>0</v>
      </c>
      <c r="O66" s="462">
        <f t="shared" si="27"/>
        <v>1</v>
      </c>
      <c r="P66" s="469">
        <f t="shared" si="28"/>
        <v>1</v>
      </c>
      <c r="Q66" s="275"/>
      <c r="R66" s="462">
        <f t="shared" si="29"/>
        <v>17</v>
      </c>
      <c r="S66" s="462">
        <f t="shared" si="30"/>
        <v>1</v>
      </c>
      <c r="T66" s="474">
        <f t="shared" si="31"/>
        <v>0</v>
      </c>
      <c r="U66" s="478">
        <f t="shared" si="32"/>
        <v>0</v>
      </c>
      <c r="W66" s="462">
        <f t="shared" si="33"/>
        <v>7</v>
      </c>
      <c r="X66" s="452">
        <f t="shared" si="34"/>
        <v>11</v>
      </c>
      <c r="Y66" s="458">
        <f t="shared" si="35"/>
        <v>18</v>
      </c>
      <c r="Z66" s="10"/>
    </row>
    <row r="67" spans="2:26" s="14" customFormat="1" ht="15" hidden="1" customHeight="1" x14ac:dyDescent="0.2">
      <c r="B67" s="444" t="s">
        <v>38</v>
      </c>
      <c r="C67" s="461">
        <f t="shared" si="36"/>
        <v>5</v>
      </c>
      <c r="D67" s="468">
        <f t="shared" si="21"/>
        <v>2</v>
      </c>
      <c r="E67" s="461">
        <f t="shared" si="22"/>
        <v>0</v>
      </c>
      <c r="F67" s="468">
        <f t="shared" si="23"/>
        <v>0</v>
      </c>
      <c r="G67" s="461">
        <f t="shared" si="23"/>
        <v>1</v>
      </c>
      <c r="H67" s="468">
        <f t="shared" si="24"/>
        <v>3</v>
      </c>
      <c r="I67" s="461">
        <f t="shared" si="24"/>
        <v>1</v>
      </c>
      <c r="J67" s="468">
        <f t="shared" si="25"/>
        <v>2</v>
      </c>
      <c r="K67" s="461">
        <f t="shared" si="25"/>
        <v>0</v>
      </c>
      <c r="L67" s="468">
        <f t="shared" si="26"/>
        <v>4</v>
      </c>
      <c r="M67" s="461">
        <f t="shared" si="26"/>
        <v>0</v>
      </c>
      <c r="N67" s="468">
        <f t="shared" si="27"/>
        <v>0</v>
      </c>
      <c r="O67" s="461">
        <f t="shared" si="27"/>
        <v>1</v>
      </c>
      <c r="P67" s="468">
        <f t="shared" si="28"/>
        <v>1</v>
      </c>
      <c r="Q67" s="275"/>
      <c r="R67" s="461">
        <f t="shared" si="29"/>
        <v>19</v>
      </c>
      <c r="S67" s="461">
        <f t="shared" si="30"/>
        <v>1</v>
      </c>
      <c r="T67" s="473">
        <f t="shared" si="31"/>
        <v>0</v>
      </c>
      <c r="U67" s="477">
        <f t="shared" si="32"/>
        <v>0</v>
      </c>
      <c r="W67" s="461">
        <f t="shared" si="33"/>
        <v>8</v>
      </c>
      <c r="X67" s="450">
        <f t="shared" si="34"/>
        <v>12</v>
      </c>
      <c r="Y67" s="457">
        <f t="shared" si="35"/>
        <v>20</v>
      </c>
      <c r="Z67" s="10"/>
    </row>
    <row r="68" spans="2:26" s="14" customFormat="1" ht="15" hidden="1" customHeight="1" x14ac:dyDescent="0.2">
      <c r="B68" s="443" t="s">
        <v>39</v>
      </c>
      <c r="C68" s="461">
        <f t="shared" si="36"/>
        <v>5</v>
      </c>
      <c r="D68" s="468">
        <f t="shared" si="21"/>
        <v>2</v>
      </c>
      <c r="E68" s="461">
        <f t="shared" si="22"/>
        <v>0</v>
      </c>
      <c r="F68" s="468">
        <f t="shared" si="23"/>
        <v>0</v>
      </c>
      <c r="G68" s="461">
        <f t="shared" si="23"/>
        <v>1</v>
      </c>
      <c r="H68" s="468">
        <f t="shared" si="24"/>
        <v>3</v>
      </c>
      <c r="I68" s="461">
        <f t="shared" si="24"/>
        <v>1</v>
      </c>
      <c r="J68" s="468">
        <f t="shared" si="25"/>
        <v>2</v>
      </c>
      <c r="K68" s="461">
        <f t="shared" si="25"/>
        <v>0</v>
      </c>
      <c r="L68" s="468">
        <f t="shared" si="26"/>
        <v>4</v>
      </c>
      <c r="M68" s="461">
        <f t="shared" si="26"/>
        <v>0</v>
      </c>
      <c r="N68" s="468">
        <f t="shared" si="27"/>
        <v>0</v>
      </c>
      <c r="O68" s="461">
        <f t="shared" si="27"/>
        <v>1</v>
      </c>
      <c r="P68" s="468">
        <f t="shared" si="28"/>
        <v>1</v>
      </c>
      <c r="Q68" s="275"/>
      <c r="R68" s="461">
        <f t="shared" si="29"/>
        <v>19</v>
      </c>
      <c r="S68" s="461">
        <f t="shared" si="30"/>
        <v>1</v>
      </c>
      <c r="T68" s="473">
        <f t="shared" si="31"/>
        <v>0</v>
      </c>
      <c r="U68" s="477">
        <f t="shared" si="32"/>
        <v>0</v>
      </c>
      <c r="W68" s="461">
        <f t="shared" si="33"/>
        <v>8</v>
      </c>
      <c r="X68" s="450">
        <f t="shared" si="34"/>
        <v>12</v>
      </c>
      <c r="Y68" s="457">
        <f t="shared" si="35"/>
        <v>20</v>
      </c>
      <c r="Z68" s="10"/>
    </row>
    <row r="69" spans="2:26" s="14" customFormat="1" ht="15" hidden="1" customHeight="1" thickBot="1" x14ac:dyDescent="0.25">
      <c r="B69" s="446" t="s">
        <v>40</v>
      </c>
      <c r="C69" s="464">
        <f t="shared" si="36"/>
        <v>5</v>
      </c>
      <c r="D69" s="471">
        <f t="shared" si="21"/>
        <v>2</v>
      </c>
      <c r="E69" s="464">
        <f t="shared" si="22"/>
        <v>0</v>
      </c>
      <c r="F69" s="471">
        <f t="shared" si="23"/>
        <v>0</v>
      </c>
      <c r="G69" s="464">
        <f t="shared" si="23"/>
        <v>1</v>
      </c>
      <c r="H69" s="471">
        <f t="shared" si="24"/>
        <v>3</v>
      </c>
      <c r="I69" s="464">
        <f t="shared" si="24"/>
        <v>1</v>
      </c>
      <c r="J69" s="471">
        <f t="shared" si="25"/>
        <v>2</v>
      </c>
      <c r="K69" s="464">
        <f t="shared" si="25"/>
        <v>0</v>
      </c>
      <c r="L69" s="471">
        <f t="shared" si="26"/>
        <v>4</v>
      </c>
      <c r="M69" s="464">
        <f t="shared" si="26"/>
        <v>0</v>
      </c>
      <c r="N69" s="471">
        <f t="shared" si="27"/>
        <v>0</v>
      </c>
      <c r="O69" s="464">
        <f t="shared" si="27"/>
        <v>1</v>
      </c>
      <c r="P69" s="471">
        <f t="shared" si="28"/>
        <v>1</v>
      </c>
      <c r="Q69" s="275"/>
      <c r="R69" s="464">
        <f t="shared" si="29"/>
        <v>19</v>
      </c>
      <c r="S69" s="464">
        <f t="shared" si="30"/>
        <v>1</v>
      </c>
      <c r="T69" s="480">
        <f t="shared" si="31"/>
        <v>0</v>
      </c>
      <c r="U69" s="481">
        <f t="shared" si="32"/>
        <v>0</v>
      </c>
      <c r="W69" s="464">
        <f t="shared" si="33"/>
        <v>8</v>
      </c>
      <c r="X69" s="465">
        <f t="shared" si="34"/>
        <v>12</v>
      </c>
      <c r="Y69" s="460">
        <f t="shared" si="35"/>
        <v>20</v>
      </c>
      <c r="Z69" s="10"/>
    </row>
    <row r="70" spans="2:26" s="14" customFormat="1" ht="15" customHeight="1" x14ac:dyDescent="0.2">
      <c r="B70" s="310"/>
      <c r="C70" s="311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265"/>
      <c r="Q70" s="309"/>
      <c r="R70" s="309"/>
      <c r="S70" s="309"/>
      <c r="T70" s="309"/>
      <c r="U70" s="309"/>
      <c r="W70" s="309"/>
      <c r="X70" s="309"/>
      <c r="Y70" s="309"/>
      <c r="Z70" s="10"/>
    </row>
    <row r="71" spans="2:26" s="14" customFormat="1" ht="15" customHeight="1" x14ac:dyDescent="0.2">
      <c r="B71" s="310"/>
      <c r="C71" s="311"/>
      <c r="D71" s="312"/>
      <c r="E71" s="313"/>
      <c r="F71" s="314" t="s">
        <v>42</v>
      </c>
      <c r="G71" s="315"/>
      <c r="H71" s="315"/>
      <c r="I71" s="316"/>
      <c r="J71" s="317" t="s">
        <v>0</v>
      </c>
      <c r="K71" s="312"/>
      <c r="L71" s="312"/>
      <c r="M71" s="312"/>
      <c r="N71" s="312"/>
      <c r="O71" s="265"/>
      <c r="Q71" s="309"/>
      <c r="R71" s="309"/>
      <c r="S71" s="309"/>
      <c r="T71" s="140" t="s">
        <v>80</v>
      </c>
      <c r="U71" s="141"/>
      <c r="W71" s="309"/>
      <c r="X71" s="309"/>
      <c r="Y71" s="309"/>
      <c r="Z71" s="10"/>
    </row>
    <row r="72" spans="2:26" s="14" customFormat="1" ht="15" customHeight="1" thickBot="1" x14ac:dyDescent="0.25">
      <c r="B72" s="310"/>
      <c r="C72" s="311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265"/>
      <c r="Q72" s="309"/>
      <c r="R72" s="309"/>
      <c r="S72" s="309"/>
      <c r="T72" s="309"/>
      <c r="U72" s="309"/>
      <c r="W72" s="309"/>
      <c r="X72" s="309"/>
      <c r="Y72" s="309"/>
      <c r="Z72" s="10"/>
    </row>
    <row r="73" spans="2:26" s="46" customFormat="1" ht="30" customHeight="1" thickBot="1" x14ac:dyDescent="0.3">
      <c r="B73" s="266" t="s">
        <v>57</v>
      </c>
      <c r="C73" s="1211" t="s">
        <v>59</v>
      </c>
      <c r="D73" s="1212"/>
      <c r="E73" s="1211" t="s">
        <v>60</v>
      </c>
      <c r="F73" s="1212"/>
      <c r="G73" s="1211" t="s">
        <v>71</v>
      </c>
      <c r="H73" s="1212"/>
      <c r="I73" s="1211" t="s">
        <v>61</v>
      </c>
      <c r="J73" s="1212"/>
      <c r="K73" s="1211" t="s">
        <v>72</v>
      </c>
      <c r="L73" s="1212"/>
      <c r="M73" s="1211" t="s">
        <v>62</v>
      </c>
      <c r="N73" s="1212"/>
      <c r="O73" s="1211" t="s">
        <v>63</v>
      </c>
      <c r="P73" s="1212"/>
      <c r="Q73" s="1224" t="s">
        <v>105</v>
      </c>
      <c r="R73" s="1225"/>
      <c r="T73" s="1226" t="s">
        <v>57</v>
      </c>
      <c r="U73" s="1227"/>
      <c r="V73" s="1104" t="s">
        <v>90</v>
      </c>
      <c r="W73" s="1228" t="str">
        <f>B73</f>
        <v>Personal Accidents</v>
      </c>
      <c r="X73" s="1229"/>
      <c r="Y73" s="1230"/>
    </row>
    <row r="74" spans="2:26" s="52" customFormat="1" ht="30" customHeight="1" thickBot="1" x14ac:dyDescent="0.3">
      <c r="B74" s="249" t="str">
        <f>B7</f>
        <v>2014  ~  2015</v>
      </c>
      <c r="C74" s="253" t="s">
        <v>6</v>
      </c>
      <c r="D74" s="254" t="s">
        <v>4</v>
      </c>
      <c r="E74" s="250" t="s">
        <v>6</v>
      </c>
      <c r="F74" s="251" t="s">
        <v>4</v>
      </c>
      <c r="G74" s="253" t="s">
        <v>6</v>
      </c>
      <c r="H74" s="254" t="s">
        <v>4</v>
      </c>
      <c r="I74" s="253" t="s">
        <v>6</v>
      </c>
      <c r="J74" s="254" t="s">
        <v>4</v>
      </c>
      <c r="K74" s="253" t="s">
        <v>6</v>
      </c>
      <c r="L74" s="254" t="s">
        <v>4</v>
      </c>
      <c r="M74" s="253" t="s">
        <v>6</v>
      </c>
      <c r="N74" s="254" t="s">
        <v>4</v>
      </c>
      <c r="O74" s="253" t="s">
        <v>6</v>
      </c>
      <c r="P74" s="254" t="s">
        <v>4</v>
      </c>
      <c r="Q74" s="253" t="s">
        <v>6</v>
      </c>
      <c r="R74" s="254" t="s">
        <v>4</v>
      </c>
      <c r="S74" s="318"/>
      <c r="T74" s="319" t="s">
        <v>74</v>
      </c>
      <c r="U74" s="320" t="s">
        <v>1</v>
      </c>
      <c r="V74" s="1104"/>
      <c r="W74" s="672" t="s">
        <v>6</v>
      </c>
      <c r="X74" s="662" t="s">
        <v>4</v>
      </c>
      <c r="Y74" s="252" t="s">
        <v>28</v>
      </c>
    </row>
    <row r="75" spans="2:26" ht="15" customHeight="1" x14ac:dyDescent="0.2">
      <c r="B75" s="255" t="s">
        <v>30</v>
      </c>
      <c r="C75" s="281"/>
      <c r="D75" s="272">
        <v>1</v>
      </c>
      <c r="E75" s="268"/>
      <c r="F75" s="272">
        <v>1</v>
      </c>
      <c r="G75" s="268"/>
      <c r="H75" s="269"/>
      <c r="I75" s="283"/>
      <c r="J75" s="282"/>
      <c r="K75" s="268"/>
      <c r="L75" s="269"/>
      <c r="M75" s="283"/>
      <c r="N75" s="284"/>
      <c r="O75" s="268"/>
      <c r="P75" s="269"/>
      <c r="Q75" s="321"/>
      <c r="R75" s="274"/>
      <c r="T75" s="148">
        <v>1</v>
      </c>
      <c r="U75" s="149">
        <v>1</v>
      </c>
      <c r="V75" s="721"/>
      <c r="W75" s="673">
        <f>I75+K75+M75+O75+G75+E75+C75+Q75</f>
        <v>0</v>
      </c>
      <c r="X75" s="683">
        <f>J75+L75+N75+P75+H75+F75+D75+R75</f>
        <v>2</v>
      </c>
      <c r="Y75" s="323">
        <f>W75+X75</f>
        <v>2</v>
      </c>
    </row>
    <row r="76" spans="2:26" ht="15" customHeight="1" x14ac:dyDescent="0.2">
      <c r="B76" s="255" t="s">
        <v>31</v>
      </c>
      <c r="C76" s="276"/>
      <c r="D76" s="271"/>
      <c r="E76" s="276"/>
      <c r="F76" s="277"/>
      <c r="G76" s="276"/>
      <c r="H76" s="277"/>
      <c r="I76" s="270"/>
      <c r="J76" s="277"/>
      <c r="K76" s="276"/>
      <c r="L76" s="277"/>
      <c r="M76" s="270"/>
      <c r="N76" s="271"/>
      <c r="O76" s="276"/>
      <c r="P76" s="277"/>
      <c r="Q76" s="324"/>
      <c r="R76" s="279"/>
      <c r="T76" s="146"/>
      <c r="U76" s="147"/>
      <c r="V76" s="721"/>
      <c r="W76" s="675">
        <f t="shared" ref="W76:X87" si="37">I76+K76+M76+O76+G76+E76+C76+Q76</f>
        <v>0</v>
      </c>
      <c r="X76" s="684">
        <f t="shared" si="37"/>
        <v>0</v>
      </c>
      <c r="Y76" s="326">
        <f t="shared" ref="Y76:Y87" si="38">W76+X76</f>
        <v>0</v>
      </c>
    </row>
    <row r="77" spans="2:26" ht="15" customHeight="1" x14ac:dyDescent="0.2">
      <c r="B77" s="255" t="s">
        <v>58</v>
      </c>
      <c r="C77" s="292"/>
      <c r="D77" s="291"/>
      <c r="E77" s="292"/>
      <c r="F77" s="285">
        <v>1</v>
      </c>
      <c r="G77" s="292"/>
      <c r="H77" s="289"/>
      <c r="I77" s="290"/>
      <c r="J77" s="289"/>
      <c r="K77" s="292"/>
      <c r="L77" s="289"/>
      <c r="M77" s="290"/>
      <c r="N77" s="291"/>
      <c r="O77" s="292"/>
      <c r="P77" s="289"/>
      <c r="Q77" s="327"/>
      <c r="R77" s="295"/>
      <c r="T77" s="150"/>
      <c r="U77" s="151">
        <v>1</v>
      </c>
      <c r="V77" s="721"/>
      <c r="W77" s="675">
        <f t="shared" si="37"/>
        <v>0</v>
      </c>
      <c r="X77" s="684">
        <f t="shared" si="37"/>
        <v>1</v>
      </c>
      <c r="Y77" s="326">
        <f t="shared" si="38"/>
        <v>1</v>
      </c>
    </row>
    <row r="78" spans="2:26" ht="15" customHeight="1" x14ac:dyDescent="0.2">
      <c r="B78" s="259" t="s">
        <v>32</v>
      </c>
      <c r="C78" s="276"/>
      <c r="D78" s="271"/>
      <c r="E78" s="276"/>
      <c r="F78" s="285">
        <v>1</v>
      </c>
      <c r="G78" s="276"/>
      <c r="H78" s="277"/>
      <c r="I78" s="270"/>
      <c r="J78" s="277"/>
      <c r="K78" s="276"/>
      <c r="L78" s="277"/>
      <c r="M78" s="270"/>
      <c r="N78" s="271"/>
      <c r="O78" s="276"/>
      <c r="P78" s="277"/>
      <c r="Q78" s="324"/>
      <c r="R78" s="279"/>
      <c r="T78" s="146">
        <v>1</v>
      </c>
      <c r="U78" s="147"/>
      <c r="V78" s="721"/>
      <c r="W78" s="677">
        <f t="shared" si="37"/>
        <v>0</v>
      </c>
      <c r="X78" s="685">
        <f t="shared" si="37"/>
        <v>1</v>
      </c>
      <c r="Y78" s="329">
        <f t="shared" si="38"/>
        <v>1</v>
      </c>
    </row>
    <row r="79" spans="2:26" ht="15" customHeight="1" x14ac:dyDescent="0.2">
      <c r="B79" s="255" t="s">
        <v>33</v>
      </c>
      <c r="C79" s="276"/>
      <c r="D79" s="271"/>
      <c r="E79" s="276"/>
      <c r="F79" s="277"/>
      <c r="G79" s="276"/>
      <c r="H79" s="277"/>
      <c r="I79" s="270"/>
      <c r="J79" s="277"/>
      <c r="K79" s="276"/>
      <c r="L79" s="277"/>
      <c r="M79" s="270"/>
      <c r="N79" s="271"/>
      <c r="O79" s="276"/>
      <c r="P79" s="277"/>
      <c r="Q79" s="324"/>
      <c r="R79" s="279"/>
      <c r="T79" s="146"/>
      <c r="U79" s="147"/>
      <c r="V79" s="721"/>
      <c r="W79" s="675">
        <f t="shared" si="37"/>
        <v>0</v>
      </c>
      <c r="X79" s="684">
        <f t="shared" si="37"/>
        <v>0</v>
      </c>
      <c r="Y79" s="326">
        <f t="shared" si="38"/>
        <v>0</v>
      </c>
    </row>
    <row r="80" spans="2:26" ht="15" customHeight="1" x14ac:dyDescent="0.2">
      <c r="B80" s="261" t="s">
        <v>34</v>
      </c>
      <c r="C80" s="276"/>
      <c r="D80" s="280">
        <v>1</v>
      </c>
      <c r="E80" s="288">
        <v>2</v>
      </c>
      <c r="F80" s="285">
        <v>1</v>
      </c>
      <c r="G80" s="296">
        <v>1</v>
      </c>
      <c r="H80" s="277"/>
      <c r="I80" s="270"/>
      <c r="J80" s="277"/>
      <c r="K80" s="276"/>
      <c r="L80" s="277"/>
      <c r="M80" s="270"/>
      <c r="N80" s="271"/>
      <c r="O80" s="276"/>
      <c r="P80" s="277"/>
      <c r="Q80" s="324"/>
      <c r="R80" s="279"/>
      <c r="T80" s="146">
        <v>3</v>
      </c>
      <c r="U80" s="147">
        <v>2</v>
      </c>
      <c r="V80" s="721"/>
      <c r="W80" s="679">
        <f t="shared" si="37"/>
        <v>3</v>
      </c>
      <c r="X80" s="686">
        <f t="shared" si="37"/>
        <v>2</v>
      </c>
      <c r="Y80" s="331">
        <f t="shared" si="38"/>
        <v>5</v>
      </c>
    </row>
    <row r="81" spans="2:25" ht="15" customHeight="1" x14ac:dyDescent="0.2">
      <c r="B81" s="255" t="s">
        <v>35</v>
      </c>
      <c r="C81" s="281"/>
      <c r="D81" s="284"/>
      <c r="E81" s="281"/>
      <c r="F81" s="282"/>
      <c r="G81" s="281"/>
      <c r="H81" s="282"/>
      <c r="I81" s="283"/>
      <c r="J81" s="282"/>
      <c r="K81" s="281"/>
      <c r="L81" s="282"/>
      <c r="M81" s="283"/>
      <c r="N81" s="284"/>
      <c r="O81" s="288">
        <v>2</v>
      </c>
      <c r="P81" s="282"/>
      <c r="Q81" s="332"/>
      <c r="R81" s="287"/>
      <c r="T81" s="148">
        <v>2</v>
      </c>
      <c r="U81" s="149"/>
      <c r="V81" s="721"/>
      <c r="W81" s="677">
        <f t="shared" si="37"/>
        <v>2</v>
      </c>
      <c r="X81" s="685">
        <f t="shared" si="37"/>
        <v>0</v>
      </c>
      <c r="Y81" s="329">
        <f t="shared" si="38"/>
        <v>2</v>
      </c>
    </row>
    <row r="82" spans="2:25" ht="15" customHeight="1" x14ac:dyDescent="0.2">
      <c r="B82" s="255" t="s">
        <v>36</v>
      </c>
      <c r="C82" s="276"/>
      <c r="D82" s="271"/>
      <c r="E82" s="276"/>
      <c r="F82" s="285">
        <v>1</v>
      </c>
      <c r="G82" s="276"/>
      <c r="H82" s="285">
        <v>2</v>
      </c>
      <c r="I82" s="270"/>
      <c r="J82" s="280">
        <v>1</v>
      </c>
      <c r="K82" s="276"/>
      <c r="L82" s="333">
        <v>1</v>
      </c>
      <c r="M82" s="270"/>
      <c r="N82" s="271"/>
      <c r="O82" s="276"/>
      <c r="P82" s="277"/>
      <c r="Q82" s="334">
        <v>1</v>
      </c>
      <c r="R82" s="279"/>
      <c r="T82" s="146">
        <v>5</v>
      </c>
      <c r="U82" s="147"/>
      <c r="V82" s="721"/>
      <c r="W82" s="675">
        <f t="shared" si="37"/>
        <v>1</v>
      </c>
      <c r="X82" s="684">
        <f t="shared" si="37"/>
        <v>5</v>
      </c>
      <c r="Y82" s="326">
        <f t="shared" si="38"/>
        <v>6</v>
      </c>
    </row>
    <row r="83" spans="2:25" ht="15" customHeight="1" x14ac:dyDescent="0.2">
      <c r="B83" s="255" t="s">
        <v>37</v>
      </c>
      <c r="C83" s="292"/>
      <c r="D83" s="291"/>
      <c r="E83" s="292"/>
      <c r="F83" s="289"/>
      <c r="G83" s="288">
        <v>1</v>
      </c>
      <c r="H83" s="289"/>
      <c r="I83" s="290"/>
      <c r="J83" s="289"/>
      <c r="K83" s="292"/>
      <c r="L83" s="289"/>
      <c r="M83" s="290"/>
      <c r="N83" s="291"/>
      <c r="O83" s="292"/>
      <c r="P83" s="289"/>
      <c r="Q83" s="327"/>
      <c r="R83" s="295"/>
      <c r="T83" s="150">
        <v>1</v>
      </c>
      <c r="U83" s="151"/>
      <c r="V83" s="721"/>
      <c r="W83" s="679">
        <f t="shared" si="37"/>
        <v>1</v>
      </c>
      <c r="X83" s="686">
        <f t="shared" si="37"/>
        <v>0</v>
      </c>
      <c r="Y83" s="331">
        <f t="shared" si="38"/>
        <v>1</v>
      </c>
    </row>
    <row r="84" spans="2:25" ht="15" customHeight="1" x14ac:dyDescent="0.2">
      <c r="B84" s="259" t="s">
        <v>38</v>
      </c>
      <c r="C84" s="276"/>
      <c r="D84" s="271"/>
      <c r="E84" s="288">
        <v>1</v>
      </c>
      <c r="F84" s="285">
        <v>1</v>
      </c>
      <c r="G84" s="276"/>
      <c r="H84" s="277"/>
      <c r="I84" s="270"/>
      <c r="J84" s="277"/>
      <c r="K84" s="276"/>
      <c r="L84" s="277"/>
      <c r="M84" s="270"/>
      <c r="N84" s="271"/>
      <c r="O84" s="276"/>
      <c r="P84" s="277"/>
      <c r="Q84" s="324"/>
      <c r="R84" s="279"/>
      <c r="T84" s="146">
        <v>2</v>
      </c>
      <c r="U84" s="147"/>
      <c r="V84" s="721"/>
      <c r="W84" s="675">
        <f t="shared" si="37"/>
        <v>1</v>
      </c>
      <c r="X84" s="684">
        <f t="shared" si="37"/>
        <v>1</v>
      </c>
      <c r="Y84" s="326">
        <f t="shared" si="38"/>
        <v>2</v>
      </c>
    </row>
    <row r="85" spans="2:25" ht="15" customHeight="1" x14ac:dyDescent="0.2">
      <c r="B85" s="255" t="s">
        <v>39</v>
      </c>
      <c r="C85" s="276"/>
      <c r="D85" s="271"/>
      <c r="E85" s="276"/>
      <c r="F85" s="277"/>
      <c r="G85" s="276"/>
      <c r="H85" s="277"/>
      <c r="I85" s="270"/>
      <c r="J85" s="277"/>
      <c r="K85" s="276"/>
      <c r="L85" s="277"/>
      <c r="M85" s="270"/>
      <c r="N85" s="271"/>
      <c r="O85" s="276"/>
      <c r="P85" s="277"/>
      <c r="Q85" s="324"/>
      <c r="R85" s="279"/>
      <c r="T85" s="146"/>
      <c r="U85" s="147"/>
      <c r="V85" s="721"/>
      <c r="W85" s="675">
        <f t="shared" si="37"/>
        <v>0</v>
      </c>
      <c r="X85" s="684">
        <f t="shared" si="37"/>
        <v>0</v>
      </c>
      <c r="Y85" s="326">
        <f t="shared" si="38"/>
        <v>0</v>
      </c>
    </row>
    <row r="86" spans="2:25" ht="15" customHeight="1" thickBot="1" x14ac:dyDescent="0.25">
      <c r="B86" s="255" t="s">
        <v>40</v>
      </c>
      <c r="C86" s="276"/>
      <c r="D86" s="271"/>
      <c r="E86" s="298"/>
      <c r="F86" s="299"/>
      <c r="G86" s="298"/>
      <c r="H86" s="299"/>
      <c r="I86" s="270"/>
      <c r="J86" s="277"/>
      <c r="K86" s="298"/>
      <c r="L86" s="299"/>
      <c r="M86" s="270"/>
      <c r="N86" s="271"/>
      <c r="O86" s="298"/>
      <c r="P86" s="299"/>
      <c r="Q86" s="335"/>
      <c r="R86" s="301"/>
      <c r="T86" s="146"/>
      <c r="U86" s="147"/>
      <c r="V86" s="721"/>
      <c r="W86" s="681">
        <f t="shared" si="37"/>
        <v>0</v>
      </c>
      <c r="X86" s="687">
        <f t="shared" si="37"/>
        <v>0</v>
      </c>
      <c r="Y86" s="337">
        <f t="shared" si="38"/>
        <v>0</v>
      </c>
    </row>
    <row r="87" spans="2:25" ht="15" customHeight="1" thickBot="1" x14ac:dyDescent="0.25">
      <c r="B87" s="303" t="s">
        <v>29</v>
      </c>
      <c r="C87" s="304">
        <f>SUM(C75:C86)</f>
        <v>0</v>
      </c>
      <c r="D87" s="305">
        <f>SUM(D75:D86)</f>
        <v>2</v>
      </c>
      <c r="E87" s="304">
        <f t="shared" ref="E87:R87" si="39">SUM(E75:E86)</f>
        <v>3</v>
      </c>
      <c r="F87" s="305">
        <f t="shared" si="39"/>
        <v>6</v>
      </c>
      <c r="G87" s="304">
        <f t="shared" si="39"/>
        <v>2</v>
      </c>
      <c r="H87" s="305">
        <f t="shared" si="39"/>
        <v>2</v>
      </c>
      <c r="I87" s="304">
        <f t="shared" si="39"/>
        <v>0</v>
      </c>
      <c r="J87" s="305">
        <f t="shared" si="39"/>
        <v>1</v>
      </c>
      <c r="K87" s="304">
        <f t="shared" si="39"/>
        <v>0</v>
      </c>
      <c r="L87" s="305">
        <f t="shared" si="39"/>
        <v>1</v>
      </c>
      <c r="M87" s="304">
        <f t="shared" si="39"/>
        <v>0</v>
      </c>
      <c r="N87" s="305">
        <f t="shared" si="39"/>
        <v>0</v>
      </c>
      <c r="O87" s="304">
        <f t="shared" si="39"/>
        <v>2</v>
      </c>
      <c r="P87" s="305">
        <f t="shared" si="39"/>
        <v>0</v>
      </c>
      <c r="Q87" s="304">
        <f t="shared" si="39"/>
        <v>1</v>
      </c>
      <c r="R87" s="305">
        <f t="shared" si="39"/>
        <v>0</v>
      </c>
      <c r="T87" s="338">
        <f>SUM(T75:T86)</f>
        <v>15</v>
      </c>
      <c r="U87" s="339">
        <f>SUM(U75:U86)</f>
        <v>4</v>
      </c>
      <c r="V87" s="721"/>
      <c r="W87" s="338">
        <f t="shared" si="37"/>
        <v>8</v>
      </c>
      <c r="X87" s="339">
        <f t="shared" si="37"/>
        <v>12</v>
      </c>
      <c r="Y87" s="307">
        <f t="shared" si="38"/>
        <v>20</v>
      </c>
    </row>
    <row r="88" spans="2:25" ht="15" hidden="1" customHeight="1" x14ac:dyDescent="0.2">
      <c r="B88" s="442" t="s">
        <v>30</v>
      </c>
      <c r="C88" s="447">
        <f>C75</f>
        <v>0</v>
      </c>
      <c r="D88" s="467">
        <f t="shared" ref="D88:P88" si="40">D75</f>
        <v>1</v>
      </c>
      <c r="E88" s="447">
        <f t="shared" si="40"/>
        <v>0</v>
      </c>
      <c r="F88" s="467">
        <f t="shared" si="40"/>
        <v>1</v>
      </c>
      <c r="G88" s="447">
        <f t="shared" si="40"/>
        <v>0</v>
      </c>
      <c r="H88" s="467">
        <f t="shared" si="40"/>
        <v>0</v>
      </c>
      <c r="I88" s="447">
        <f t="shared" si="40"/>
        <v>0</v>
      </c>
      <c r="J88" s="467">
        <f t="shared" si="40"/>
        <v>0</v>
      </c>
      <c r="K88" s="447">
        <f t="shared" si="40"/>
        <v>0</v>
      </c>
      <c r="L88" s="467">
        <f t="shared" si="40"/>
        <v>0</v>
      </c>
      <c r="M88" s="447">
        <f t="shared" si="40"/>
        <v>0</v>
      </c>
      <c r="N88" s="467">
        <f t="shared" si="40"/>
        <v>0</v>
      </c>
      <c r="O88" s="447">
        <f t="shared" si="40"/>
        <v>0</v>
      </c>
      <c r="P88" s="467">
        <f t="shared" si="40"/>
        <v>0</v>
      </c>
      <c r="Q88" s="447">
        <f>Q75</f>
        <v>0</v>
      </c>
      <c r="R88" s="467">
        <f>R75</f>
        <v>0</v>
      </c>
      <c r="T88" s="447">
        <f>T75</f>
        <v>1</v>
      </c>
      <c r="U88" s="467">
        <f>U75</f>
        <v>1</v>
      </c>
      <c r="W88" s="447">
        <f>W75</f>
        <v>0</v>
      </c>
      <c r="X88" s="449">
        <f>X75</f>
        <v>2</v>
      </c>
      <c r="Y88" s="456">
        <f>Y75</f>
        <v>2</v>
      </c>
    </row>
    <row r="89" spans="2:25" ht="15" hidden="1" customHeight="1" x14ac:dyDescent="0.2">
      <c r="B89" s="443" t="s">
        <v>31</v>
      </c>
      <c r="C89" s="461">
        <f>C76+C88</f>
        <v>0</v>
      </c>
      <c r="D89" s="468">
        <f t="shared" ref="D89:D99" si="41">D76+D88</f>
        <v>1</v>
      </c>
      <c r="E89" s="461">
        <f t="shared" ref="E89:E99" si="42">E76+E88</f>
        <v>0</v>
      </c>
      <c r="F89" s="468">
        <f t="shared" ref="F89:F99" si="43">F76+F88</f>
        <v>1</v>
      </c>
      <c r="G89" s="461">
        <f t="shared" ref="G89:G99" si="44">G76+G88</f>
        <v>0</v>
      </c>
      <c r="H89" s="468">
        <f t="shared" ref="H89:H99" si="45">H76+H88</f>
        <v>0</v>
      </c>
      <c r="I89" s="461">
        <f t="shared" ref="I89:I99" si="46">I76+I88</f>
        <v>0</v>
      </c>
      <c r="J89" s="468">
        <f t="shared" ref="J89:J99" si="47">J76+J88</f>
        <v>0</v>
      </c>
      <c r="K89" s="461">
        <f t="shared" ref="K89:K99" si="48">K76+K88</f>
        <v>0</v>
      </c>
      <c r="L89" s="468">
        <f t="shared" ref="L89:L99" si="49">L76+L88</f>
        <v>0</v>
      </c>
      <c r="M89" s="461">
        <f t="shared" ref="M89:M99" si="50">M76+M88</f>
        <v>0</v>
      </c>
      <c r="N89" s="468">
        <f t="shared" ref="N89:N99" si="51">N76+N88</f>
        <v>0</v>
      </c>
      <c r="O89" s="461">
        <f t="shared" ref="O89:O99" si="52">O76+O88</f>
        <v>0</v>
      </c>
      <c r="P89" s="468">
        <f t="shared" ref="P89:P99" si="53">P76+P88</f>
        <v>0</v>
      </c>
      <c r="Q89" s="461">
        <f t="shared" ref="Q89:Q99" si="54">Q76+Q88</f>
        <v>0</v>
      </c>
      <c r="R89" s="468">
        <f t="shared" ref="R89:R99" si="55">R76+R88</f>
        <v>0</v>
      </c>
      <c r="T89" s="461">
        <f t="shared" ref="T89:T98" si="56">T76+T88</f>
        <v>1</v>
      </c>
      <c r="U89" s="468">
        <f t="shared" ref="U89:U98" si="57">U76+U88</f>
        <v>1</v>
      </c>
      <c r="W89" s="461">
        <f t="shared" ref="W89:W99" si="58">W76+W88</f>
        <v>0</v>
      </c>
      <c r="X89" s="450">
        <f t="shared" ref="X89:X99" si="59">X76+X88</f>
        <v>2</v>
      </c>
      <c r="Y89" s="457">
        <f t="shared" ref="Y89:Y99" si="60">Y76+Y88</f>
        <v>2</v>
      </c>
    </row>
    <row r="90" spans="2:25" ht="15" hidden="1" customHeight="1" x14ac:dyDescent="0.2">
      <c r="B90" s="443" t="s">
        <v>58</v>
      </c>
      <c r="C90" s="462">
        <f t="shared" ref="C90:C99" si="61">C77+C89</f>
        <v>0</v>
      </c>
      <c r="D90" s="469">
        <f t="shared" si="41"/>
        <v>1</v>
      </c>
      <c r="E90" s="462">
        <f t="shared" si="42"/>
        <v>0</v>
      </c>
      <c r="F90" s="469">
        <f t="shared" si="43"/>
        <v>2</v>
      </c>
      <c r="G90" s="462">
        <f t="shared" si="44"/>
        <v>0</v>
      </c>
      <c r="H90" s="469">
        <f t="shared" si="45"/>
        <v>0</v>
      </c>
      <c r="I90" s="462">
        <f t="shared" si="46"/>
        <v>0</v>
      </c>
      <c r="J90" s="469">
        <f t="shared" si="47"/>
        <v>0</v>
      </c>
      <c r="K90" s="462">
        <f t="shared" si="48"/>
        <v>0</v>
      </c>
      <c r="L90" s="469">
        <f t="shared" si="49"/>
        <v>0</v>
      </c>
      <c r="M90" s="462">
        <f t="shared" si="50"/>
        <v>0</v>
      </c>
      <c r="N90" s="469">
        <f t="shared" si="51"/>
        <v>0</v>
      </c>
      <c r="O90" s="462">
        <f t="shared" si="52"/>
        <v>0</v>
      </c>
      <c r="P90" s="469">
        <f t="shared" si="53"/>
        <v>0</v>
      </c>
      <c r="Q90" s="462">
        <f t="shared" si="54"/>
        <v>0</v>
      </c>
      <c r="R90" s="469">
        <f t="shared" si="55"/>
        <v>0</v>
      </c>
      <c r="T90" s="462">
        <f t="shared" si="56"/>
        <v>1</v>
      </c>
      <c r="U90" s="469">
        <f t="shared" si="57"/>
        <v>2</v>
      </c>
      <c r="W90" s="462">
        <f t="shared" si="58"/>
        <v>0</v>
      </c>
      <c r="X90" s="452">
        <f t="shared" si="59"/>
        <v>3</v>
      </c>
      <c r="Y90" s="458">
        <f t="shared" si="60"/>
        <v>3</v>
      </c>
    </row>
    <row r="91" spans="2:25" ht="15" hidden="1" customHeight="1" x14ac:dyDescent="0.2">
      <c r="B91" s="444" t="s">
        <v>32</v>
      </c>
      <c r="C91" s="461">
        <f t="shared" si="61"/>
        <v>0</v>
      </c>
      <c r="D91" s="468">
        <f t="shared" si="41"/>
        <v>1</v>
      </c>
      <c r="E91" s="461">
        <f t="shared" si="42"/>
        <v>0</v>
      </c>
      <c r="F91" s="468">
        <f t="shared" si="43"/>
        <v>3</v>
      </c>
      <c r="G91" s="461">
        <f t="shared" si="44"/>
        <v>0</v>
      </c>
      <c r="H91" s="468">
        <f t="shared" si="45"/>
        <v>0</v>
      </c>
      <c r="I91" s="461">
        <f t="shared" si="46"/>
        <v>0</v>
      </c>
      <c r="J91" s="468">
        <f t="shared" si="47"/>
        <v>0</v>
      </c>
      <c r="K91" s="461">
        <f t="shared" si="48"/>
        <v>0</v>
      </c>
      <c r="L91" s="468">
        <f t="shared" si="49"/>
        <v>0</v>
      </c>
      <c r="M91" s="461">
        <f t="shared" si="50"/>
        <v>0</v>
      </c>
      <c r="N91" s="468">
        <f t="shared" si="51"/>
        <v>0</v>
      </c>
      <c r="O91" s="461">
        <f t="shared" si="52"/>
        <v>0</v>
      </c>
      <c r="P91" s="468">
        <f t="shared" si="53"/>
        <v>0</v>
      </c>
      <c r="Q91" s="461">
        <f t="shared" si="54"/>
        <v>0</v>
      </c>
      <c r="R91" s="468">
        <f t="shared" si="55"/>
        <v>0</v>
      </c>
      <c r="T91" s="461">
        <f t="shared" si="56"/>
        <v>2</v>
      </c>
      <c r="U91" s="468">
        <f t="shared" si="57"/>
        <v>2</v>
      </c>
      <c r="W91" s="461">
        <f t="shared" si="58"/>
        <v>0</v>
      </c>
      <c r="X91" s="450">
        <f t="shared" si="59"/>
        <v>4</v>
      </c>
      <c r="Y91" s="457">
        <f t="shared" si="60"/>
        <v>4</v>
      </c>
    </row>
    <row r="92" spans="2:25" ht="15" hidden="1" customHeight="1" x14ac:dyDescent="0.2">
      <c r="B92" s="443" t="s">
        <v>33</v>
      </c>
      <c r="C92" s="461">
        <f t="shared" si="61"/>
        <v>0</v>
      </c>
      <c r="D92" s="468">
        <f t="shared" si="41"/>
        <v>1</v>
      </c>
      <c r="E92" s="461">
        <f t="shared" si="42"/>
        <v>0</v>
      </c>
      <c r="F92" s="468">
        <f t="shared" si="43"/>
        <v>3</v>
      </c>
      <c r="G92" s="461">
        <f t="shared" si="44"/>
        <v>0</v>
      </c>
      <c r="H92" s="468">
        <f t="shared" si="45"/>
        <v>0</v>
      </c>
      <c r="I92" s="461">
        <f t="shared" si="46"/>
        <v>0</v>
      </c>
      <c r="J92" s="468">
        <f t="shared" si="47"/>
        <v>0</v>
      </c>
      <c r="K92" s="461">
        <f t="shared" si="48"/>
        <v>0</v>
      </c>
      <c r="L92" s="468">
        <f t="shared" si="49"/>
        <v>0</v>
      </c>
      <c r="M92" s="461">
        <f t="shared" si="50"/>
        <v>0</v>
      </c>
      <c r="N92" s="468">
        <f t="shared" si="51"/>
        <v>0</v>
      </c>
      <c r="O92" s="461">
        <f t="shared" si="52"/>
        <v>0</v>
      </c>
      <c r="P92" s="468">
        <f t="shared" si="53"/>
        <v>0</v>
      </c>
      <c r="Q92" s="461">
        <f t="shared" si="54"/>
        <v>0</v>
      </c>
      <c r="R92" s="468">
        <f t="shared" si="55"/>
        <v>0</v>
      </c>
      <c r="T92" s="461">
        <f t="shared" si="56"/>
        <v>2</v>
      </c>
      <c r="U92" s="468">
        <f t="shared" si="57"/>
        <v>2</v>
      </c>
      <c r="W92" s="461">
        <f t="shared" si="58"/>
        <v>0</v>
      </c>
      <c r="X92" s="450">
        <f t="shared" si="59"/>
        <v>4</v>
      </c>
      <c r="Y92" s="457">
        <f t="shared" si="60"/>
        <v>4</v>
      </c>
    </row>
    <row r="93" spans="2:25" ht="15" hidden="1" customHeight="1" x14ac:dyDescent="0.2">
      <c r="B93" s="445" t="s">
        <v>34</v>
      </c>
      <c r="C93" s="461">
        <f t="shared" si="61"/>
        <v>0</v>
      </c>
      <c r="D93" s="468">
        <f t="shared" si="41"/>
        <v>2</v>
      </c>
      <c r="E93" s="461">
        <f t="shared" si="42"/>
        <v>2</v>
      </c>
      <c r="F93" s="468">
        <f t="shared" si="43"/>
        <v>4</v>
      </c>
      <c r="G93" s="461">
        <f t="shared" si="44"/>
        <v>1</v>
      </c>
      <c r="H93" s="468">
        <f t="shared" si="45"/>
        <v>0</v>
      </c>
      <c r="I93" s="461">
        <f t="shared" si="46"/>
        <v>0</v>
      </c>
      <c r="J93" s="468">
        <f t="shared" si="47"/>
        <v>0</v>
      </c>
      <c r="K93" s="461">
        <f t="shared" si="48"/>
        <v>0</v>
      </c>
      <c r="L93" s="468">
        <f t="shared" si="49"/>
        <v>0</v>
      </c>
      <c r="M93" s="461">
        <f t="shared" si="50"/>
        <v>0</v>
      </c>
      <c r="N93" s="468">
        <f t="shared" si="51"/>
        <v>0</v>
      </c>
      <c r="O93" s="461">
        <f t="shared" si="52"/>
        <v>0</v>
      </c>
      <c r="P93" s="468">
        <f t="shared" si="53"/>
        <v>0</v>
      </c>
      <c r="Q93" s="461">
        <f t="shared" si="54"/>
        <v>0</v>
      </c>
      <c r="R93" s="468">
        <f t="shared" si="55"/>
        <v>0</v>
      </c>
      <c r="T93" s="461">
        <f t="shared" si="56"/>
        <v>5</v>
      </c>
      <c r="U93" s="468">
        <f t="shared" si="57"/>
        <v>4</v>
      </c>
      <c r="W93" s="461">
        <f t="shared" si="58"/>
        <v>3</v>
      </c>
      <c r="X93" s="450">
        <f t="shared" si="59"/>
        <v>6</v>
      </c>
      <c r="Y93" s="457">
        <f t="shared" si="60"/>
        <v>9</v>
      </c>
    </row>
    <row r="94" spans="2:25" ht="15" hidden="1" customHeight="1" x14ac:dyDescent="0.2">
      <c r="B94" s="443" t="s">
        <v>35</v>
      </c>
      <c r="C94" s="463">
        <f t="shared" si="61"/>
        <v>0</v>
      </c>
      <c r="D94" s="470">
        <f t="shared" si="41"/>
        <v>2</v>
      </c>
      <c r="E94" s="463">
        <f t="shared" si="42"/>
        <v>2</v>
      </c>
      <c r="F94" s="470">
        <f t="shared" si="43"/>
        <v>4</v>
      </c>
      <c r="G94" s="463">
        <f t="shared" si="44"/>
        <v>1</v>
      </c>
      <c r="H94" s="470">
        <f t="shared" si="45"/>
        <v>0</v>
      </c>
      <c r="I94" s="463">
        <f t="shared" si="46"/>
        <v>0</v>
      </c>
      <c r="J94" s="470">
        <f t="shared" si="47"/>
        <v>0</v>
      </c>
      <c r="K94" s="463">
        <f t="shared" si="48"/>
        <v>0</v>
      </c>
      <c r="L94" s="470">
        <f t="shared" si="49"/>
        <v>0</v>
      </c>
      <c r="M94" s="463">
        <f t="shared" si="50"/>
        <v>0</v>
      </c>
      <c r="N94" s="470">
        <f t="shared" si="51"/>
        <v>0</v>
      </c>
      <c r="O94" s="463">
        <f t="shared" si="52"/>
        <v>2</v>
      </c>
      <c r="P94" s="470">
        <f t="shared" si="53"/>
        <v>0</v>
      </c>
      <c r="Q94" s="463">
        <f t="shared" si="54"/>
        <v>0</v>
      </c>
      <c r="R94" s="470">
        <f t="shared" si="55"/>
        <v>0</v>
      </c>
      <c r="T94" s="463">
        <f t="shared" si="56"/>
        <v>7</v>
      </c>
      <c r="U94" s="470">
        <f t="shared" si="57"/>
        <v>4</v>
      </c>
      <c r="W94" s="463">
        <f t="shared" si="58"/>
        <v>5</v>
      </c>
      <c r="X94" s="454">
        <f t="shared" si="59"/>
        <v>6</v>
      </c>
      <c r="Y94" s="459">
        <f t="shared" si="60"/>
        <v>11</v>
      </c>
    </row>
    <row r="95" spans="2:25" ht="15" hidden="1" customHeight="1" x14ac:dyDescent="0.2">
      <c r="B95" s="443" t="s">
        <v>36</v>
      </c>
      <c r="C95" s="461">
        <f t="shared" si="61"/>
        <v>0</v>
      </c>
      <c r="D95" s="468">
        <f t="shared" si="41"/>
        <v>2</v>
      </c>
      <c r="E95" s="461">
        <f t="shared" si="42"/>
        <v>2</v>
      </c>
      <c r="F95" s="468">
        <f t="shared" si="43"/>
        <v>5</v>
      </c>
      <c r="G95" s="461">
        <f t="shared" si="44"/>
        <v>1</v>
      </c>
      <c r="H95" s="468">
        <f t="shared" si="45"/>
        <v>2</v>
      </c>
      <c r="I95" s="461">
        <f t="shared" si="46"/>
        <v>0</v>
      </c>
      <c r="J95" s="468">
        <f t="shared" si="47"/>
        <v>1</v>
      </c>
      <c r="K95" s="461">
        <f t="shared" si="48"/>
        <v>0</v>
      </c>
      <c r="L95" s="468">
        <f t="shared" si="49"/>
        <v>1</v>
      </c>
      <c r="M95" s="461">
        <f t="shared" si="50"/>
        <v>0</v>
      </c>
      <c r="N95" s="468">
        <f t="shared" si="51"/>
        <v>0</v>
      </c>
      <c r="O95" s="461">
        <f t="shared" si="52"/>
        <v>2</v>
      </c>
      <c r="P95" s="468">
        <f t="shared" si="53"/>
        <v>0</v>
      </c>
      <c r="Q95" s="461">
        <f t="shared" si="54"/>
        <v>1</v>
      </c>
      <c r="R95" s="468">
        <f t="shared" si="55"/>
        <v>0</v>
      </c>
      <c r="T95" s="461">
        <f t="shared" si="56"/>
        <v>12</v>
      </c>
      <c r="U95" s="468">
        <f t="shared" si="57"/>
        <v>4</v>
      </c>
      <c r="W95" s="461">
        <f t="shared" si="58"/>
        <v>6</v>
      </c>
      <c r="X95" s="450">
        <f t="shared" si="59"/>
        <v>11</v>
      </c>
      <c r="Y95" s="457">
        <f t="shared" si="60"/>
        <v>17</v>
      </c>
    </row>
    <row r="96" spans="2:25" ht="15" hidden="1" customHeight="1" x14ac:dyDescent="0.2">
      <c r="B96" s="443" t="s">
        <v>37</v>
      </c>
      <c r="C96" s="462">
        <f t="shared" si="61"/>
        <v>0</v>
      </c>
      <c r="D96" s="469">
        <f t="shared" si="41"/>
        <v>2</v>
      </c>
      <c r="E96" s="462">
        <f t="shared" si="42"/>
        <v>2</v>
      </c>
      <c r="F96" s="469">
        <f t="shared" si="43"/>
        <v>5</v>
      </c>
      <c r="G96" s="462">
        <f t="shared" si="44"/>
        <v>2</v>
      </c>
      <c r="H96" s="469">
        <f t="shared" si="45"/>
        <v>2</v>
      </c>
      <c r="I96" s="462">
        <f t="shared" si="46"/>
        <v>0</v>
      </c>
      <c r="J96" s="469">
        <f t="shared" si="47"/>
        <v>1</v>
      </c>
      <c r="K96" s="462">
        <f t="shared" si="48"/>
        <v>0</v>
      </c>
      <c r="L96" s="469">
        <f t="shared" si="49"/>
        <v>1</v>
      </c>
      <c r="M96" s="462">
        <f t="shared" si="50"/>
        <v>0</v>
      </c>
      <c r="N96" s="469">
        <f t="shared" si="51"/>
        <v>0</v>
      </c>
      <c r="O96" s="462">
        <f t="shared" si="52"/>
        <v>2</v>
      </c>
      <c r="P96" s="469">
        <f t="shared" si="53"/>
        <v>0</v>
      </c>
      <c r="Q96" s="462">
        <f t="shared" si="54"/>
        <v>1</v>
      </c>
      <c r="R96" s="469">
        <f t="shared" si="55"/>
        <v>0</v>
      </c>
      <c r="T96" s="462">
        <f t="shared" si="56"/>
        <v>13</v>
      </c>
      <c r="U96" s="469">
        <f t="shared" si="57"/>
        <v>4</v>
      </c>
      <c r="W96" s="462">
        <f t="shared" si="58"/>
        <v>7</v>
      </c>
      <c r="X96" s="452">
        <f t="shared" si="59"/>
        <v>11</v>
      </c>
      <c r="Y96" s="458">
        <f t="shared" si="60"/>
        <v>18</v>
      </c>
    </row>
    <row r="97" spans="2:26" ht="15" hidden="1" customHeight="1" x14ac:dyDescent="0.2">
      <c r="B97" s="444" t="s">
        <v>38</v>
      </c>
      <c r="C97" s="461">
        <f t="shared" si="61"/>
        <v>0</v>
      </c>
      <c r="D97" s="468">
        <f t="shared" si="41"/>
        <v>2</v>
      </c>
      <c r="E97" s="461">
        <f t="shared" si="42"/>
        <v>3</v>
      </c>
      <c r="F97" s="468">
        <f t="shared" si="43"/>
        <v>6</v>
      </c>
      <c r="G97" s="461">
        <f t="shared" si="44"/>
        <v>2</v>
      </c>
      <c r="H97" s="468">
        <f t="shared" si="45"/>
        <v>2</v>
      </c>
      <c r="I97" s="461">
        <f t="shared" si="46"/>
        <v>0</v>
      </c>
      <c r="J97" s="468">
        <f t="shared" si="47"/>
        <v>1</v>
      </c>
      <c r="K97" s="461">
        <f t="shared" si="48"/>
        <v>0</v>
      </c>
      <c r="L97" s="468">
        <f t="shared" si="49"/>
        <v>1</v>
      </c>
      <c r="M97" s="461">
        <f t="shared" si="50"/>
        <v>0</v>
      </c>
      <c r="N97" s="468">
        <f t="shared" si="51"/>
        <v>0</v>
      </c>
      <c r="O97" s="461">
        <f t="shared" si="52"/>
        <v>2</v>
      </c>
      <c r="P97" s="468">
        <f t="shared" si="53"/>
        <v>0</v>
      </c>
      <c r="Q97" s="461">
        <f t="shared" si="54"/>
        <v>1</v>
      </c>
      <c r="R97" s="468">
        <f t="shared" si="55"/>
        <v>0</v>
      </c>
      <c r="T97" s="461">
        <f t="shared" si="56"/>
        <v>15</v>
      </c>
      <c r="U97" s="468">
        <f t="shared" si="57"/>
        <v>4</v>
      </c>
      <c r="W97" s="461">
        <f t="shared" si="58"/>
        <v>8</v>
      </c>
      <c r="X97" s="450">
        <f t="shared" si="59"/>
        <v>12</v>
      </c>
      <c r="Y97" s="457">
        <f t="shared" si="60"/>
        <v>20</v>
      </c>
    </row>
    <row r="98" spans="2:26" ht="15" hidden="1" customHeight="1" x14ac:dyDescent="0.2">
      <c r="B98" s="443" t="s">
        <v>39</v>
      </c>
      <c r="C98" s="461">
        <f t="shared" si="61"/>
        <v>0</v>
      </c>
      <c r="D98" s="468">
        <f t="shared" si="41"/>
        <v>2</v>
      </c>
      <c r="E98" s="461">
        <f t="shared" si="42"/>
        <v>3</v>
      </c>
      <c r="F98" s="468">
        <f t="shared" si="43"/>
        <v>6</v>
      </c>
      <c r="G98" s="461">
        <f t="shared" si="44"/>
        <v>2</v>
      </c>
      <c r="H98" s="468">
        <f t="shared" si="45"/>
        <v>2</v>
      </c>
      <c r="I98" s="461">
        <f t="shared" si="46"/>
        <v>0</v>
      </c>
      <c r="J98" s="468">
        <f t="shared" si="47"/>
        <v>1</v>
      </c>
      <c r="K98" s="461">
        <f t="shared" si="48"/>
        <v>0</v>
      </c>
      <c r="L98" s="468">
        <f t="shared" si="49"/>
        <v>1</v>
      </c>
      <c r="M98" s="461">
        <f t="shared" si="50"/>
        <v>0</v>
      </c>
      <c r="N98" s="468">
        <f t="shared" si="51"/>
        <v>0</v>
      </c>
      <c r="O98" s="461">
        <f t="shared" si="52"/>
        <v>2</v>
      </c>
      <c r="P98" s="468">
        <f t="shared" si="53"/>
        <v>0</v>
      </c>
      <c r="Q98" s="461">
        <f t="shared" si="54"/>
        <v>1</v>
      </c>
      <c r="R98" s="468">
        <f t="shared" si="55"/>
        <v>0</v>
      </c>
      <c r="T98" s="461">
        <f t="shared" si="56"/>
        <v>15</v>
      </c>
      <c r="U98" s="468">
        <f t="shared" si="57"/>
        <v>4</v>
      </c>
      <c r="W98" s="461">
        <f t="shared" si="58"/>
        <v>8</v>
      </c>
      <c r="X98" s="450">
        <f t="shared" si="59"/>
        <v>12</v>
      </c>
      <c r="Y98" s="457">
        <f t="shared" si="60"/>
        <v>20</v>
      </c>
    </row>
    <row r="99" spans="2:26" ht="15" hidden="1" customHeight="1" thickBot="1" x14ac:dyDescent="0.25">
      <c r="B99" s="446" t="s">
        <v>40</v>
      </c>
      <c r="C99" s="464">
        <f t="shared" si="61"/>
        <v>0</v>
      </c>
      <c r="D99" s="471">
        <f t="shared" si="41"/>
        <v>2</v>
      </c>
      <c r="E99" s="464">
        <f t="shared" si="42"/>
        <v>3</v>
      </c>
      <c r="F99" s="471">
        <f t="shared" si="43"/>
        <v>6</v>
      </c>
      <c r="G99" s="464">
        <f t="shared" si="44"/>
        <v>2</v>
      </c>
      <c r="H99" s="471">
        <f t="shared" si="45"/>
        <v>2</v>
      </c>
      <c r="I99" s="464">
        <f t="shared" si="46"/>
        <v>0</v>
      </c>
      <c r="J99" s="471">
        <f t="shared" si="47"/>
        <v>1</v>
      </c>
      <c r="K99" s="464">
        <f t="shared" si="48"/>
        <v>0</v>
      </c>
      <c r="L99" s="471">
        <f t="shared" si="49"/>
        <v>1</v>
      </c>
      <c r="M99" s="464">
        <f t="shared" si="50"/>
        <v>0</v>
      </c>
      <c r="N99" s="471">
        <f t="shared" si="51"/>
        <v>0</v>
      </c>
      <c r="O99" s="464">
        <f t="shared" si="52"/>
        <v>2</v>
      </c>
      <c r="P99" s="471">
        <f t="shared" si="53"/>
        <v>0</v>
      </c>
      <c r="Q99" s="464">
        <f t="shared" si="54"/>
        <v>1</v>
      </c>
      <c r="R99" s="471">
        <f t="shared" si="55"/>
        <v>0</v>
      </c>
      <c r="T99" s="464">
        <f t="shared" ref="T99" si="62">T86+T98</f>
        <v>15</v>
      </c>
      <c r="U99" s="471">
        <f t="shared" ref="U99" si="63">U86+U98</f>
        <v>4</v>
      </c>
      <c r="W99" s="464">
        <f t="shared" si="58"/>
        <v>8</v>
      </c>
      <c r="X99" s="465">
        <f t="shared" si="59"/>
        <v>12</v>
      </c>
      <c r="Y99" s="460">
        <f t="shared" si="60"/>
        <v>20</v>
      </c>
    </row>
    <row r="100" spans="2:26" ht="15" customHeight="1" x14ac:dyDescent="0.2">
      <c r="B100" s="265"/>
      <c r="C100" s="265"/>
      <c r="D100" s="265"/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V100" s="14"/>
    </row>
    <row r="101" spans="2:26" s="14" customFormat="1" ht="15" customHeight="1" x14ac:dyDescent="0.2">
      <c r="B101" s="340"/>
      <c r="C101" s="341"/>
      <c r="D101" s="309"/>
      <c r="E101" s="313"/>
      <c r="F101" s="314" t="s">
        <v>42</v>
      </c>
      <c r="G101" s="315"/>
      <c r="H101" s="315"/>
      <c r="I101" s="316"/>
      <c r="J101" s="317" t="s">
        <v>0</v>
      </c>
      <c r="K101" s="309"/>
      <c r="L101" s="309"/>
      <c r="M101" s="309"/>
      <c r="N101" s="309"/>
      <c r="Q101" s="309"/>
      <c r="R101" s="309"/>
      <c r="S101" s="309"/>
      <c r="W101" s="309"/>
      <c r="X101" s="309"/>
      <c r="Y101" s="309"/>
      <c r="Z101" s="10"/>
    </row>
    <row r="102" spans="2:26" ht="15" customHeight="1" thickBot="1" x14ac:dyDescent="0.25"/>
    <row r="103" spans="2:26" s="42" customFormat="1" ht="30" customHeight="1" thickBot="1" x14ac:dyDescent="0.3">
      <c r="B103" s="342" t="s">
        <v>75</v>
      </c>
      <c r="C103" s="1211" t="s">
        <v>50</v>
      </c>
      <c r="D103" s="1212"/>
      <c r="E103" s="1211" t="s">
        <v>51</v>
      </c>
      <c r="F103" s="1222"/>
      <c r="G103" s="1223" t="s">
        <v>52</v>
      </c>
      <c r="H103" s="1212"/>
      <c r="I103" s="1211" t="s">
        <v>53</v>
      </c>
      <c r="J103" s="1212"/>
      <c r="K103" s="1211" t="s">
        <v>54</v>
      </c>
      <c r="L103" s="1212"/>
      <c r="M103" s="1211" t="s">
        <v>55</v>
      </c>
      <c r="N103" s="1212"/>
      <c r="O103" s="1211" t="s">
        <v>8</v>
      </c>
      <c r="P103" s="1212"/>
      <c r="Q103" s="1211" t="s">
        <v>56</v>
      </c>
      <c r="R103" s="1212"/>
      <c r="S103" s="1211" t="s">
        <v>3</v>
      </c>
      <c r="T103" s="1212"/>
      <c r="U103" s="343"/>
      <c r="V103" s="41"/>
      <c r="W103" s="1219" t="str">
        <f>B103</f>
        <v>Vessel Accidents</v>
      </c>
      <c r="X103" s="1220"/>
      <c r="Y103" s="1221"/>
    </row>
    <row r="104" spans="2:26" s="42" customFormat="1" ht="30" customHeight="1" thickBot="1" x14ac:dyDescent="0.3">
      <c r="B104" s="249" t="str">
        <f>B7</f>
        <v>2014  ~  2015</v>
      </c>
      <c r="C104" s="253" t="s">
        <v>6</v>
      </c>
      <c r="D104" s="254" t="s">
        <v>4</v>
      </c>
      <c r="E104" s="253" t="s">
        <v>6</v>
      </c>
      <c r="F104" s="254" t="s">
        <v>4</v>
      </c>
      <c r="G104" s="253" t="s">
        <v>6</v>
      </c>
      <c r="H104" s="254" t="s">
        <v>4</v>
      </c>
      <c r="I104" s="253" t="s">
        <v>6</v>
      </c>
      <c r="J104" s="254" t="s">
        <v>4</v>
      </c>
      <c r="K104" s="253" t="s">
        <v>6</v>
      </c>
      <c r="L104" s="254" t="s">
        <v>4</v>
      </c>
      <c r="M104" s="253" t="s">
        <v>6</v>
      </c>
      <c r="N104" s="254" t="s">
        <v>4</v>
      </c>
      <c r="O104" s="253" t="s">
        <v>6</v>
      </c>
      <c r="P104" s="254" t="s">
        <v>4</v>
      </c>
      <c r="Q104" s="253" t="s">
        <v>6</v>
      </c>
      <c r="R104" s="254" t="s">
        <v>4</v>
      </c>
      <c r="S104" s="253" t="s">
        <v>6</v>
      </c>
      <c r="T104" s="254" t="s">
        <v>4</v>
      </c>
      <c r="U104" s="318"/>
      <c r="V104" s="43"/>
      <c r="W104" s="672" t="s">
        <v>6</v>
      </c>
      <c r="X104" s="662" t="s">
        <v>4</v>
      </c>
      <c r="Y104" s="252" t="s">
        <v>28</v>
      </c>
    </row>
    <row r="105" spans="2:26" ht="15" customHeight="1" x14ac:dyDescent="0.2">
      <c r="B105" s="344" t="s">
        <v>30</v>
      </c>
      <c r="C105" s="345"/>
      <c r="D105" s="346"/>
      <c r="E105" s="347"/>
      <c r="F105" s="346"/>
      <c r="G105" s="348"/>
      <c r="H105" s="349"/>
      <c r="I105" s="350"/>
      <c r="J105" s="322"/>
      <c r="K105" s="351"/>
      <c r="L105" s="325"/>
      <c r="M105" s="351"/>
      <c r="N105" s="352"/>
      <c r="O105" s="351"/>
      <c r="P105" s="352"/>
      <c r="Q105" s="345"/>
      <c r="R105" s="346"/>
      <c r="S105" s="348"/>
      <c r="T105" s="352"/>
      <c r="U105" s="309"/>
      <c r="V105" s="12"/>
      <c r="W105" s="673">
        <f>I105+K105+M105+O105+G105+E105+C105+Q105+S105</f>
        <v>0</v>
      </c>
      <c r="X105" s="683">
        <f>J105+L105+N105+P105+H105+F105+D105+R105+T105</f>
        <v>0</v>
      </c>
      <c r="Y105" s="323">
        <f>W105+X105</f>
        <v>0</v>
      </c>
    </row>
    <row r="106" spans="2:26" ht="15" customHeight="1" x14ac:dyDescent="0.2">
      <c r="B106" s="255" t="s">
        <v>31</v>
      </c>
      <c r="C106" s="351"/>
      <c r="D106" s="352"/>
      <c r="E106" s="348"/>
      <c r="F106" s="352"/>
      <c r="G106" s="348"/>
      <c r="H106" s="349"/>
      <c r="I106" s="350"/>
      <c r="J106" s="325"/>
      <c r="K106" s="351"/>
      <c r="L106" s="325"/>
      <c r="M106" s="351"/>
      <c r="N106" s="352"/>
      <c r="O106" s="351"/>
      <c r="P106" s="352"/>
      <c r="Q106" s="351"/>
      <c r="R106" s="352"/>
      <c r="S106" s="348"/>
      <c r="T106" s="352"/>
      <c r="U106" s="309"/>
      <c r="V106" s="12"/>
      <c r="W106" s="675">
        <f t="shared" ref="W106:X117" si="64">I106+K106+M106+O106+G106+E106+C106+Q106+S106</f>
        <v>0</v>
      </c>
      <c r="X106" s="684">
        <f t="shared" si="64"/>
        <v>0</v>
      </c>
      <c r="Y106" s="326">
        <f t="shared" ref="Y106:Y117" si="65">W106+X106</f>
        <v>0</v>
      </c>
    </row>
    <row r="107" spans="2:26" ht="15" customHeight="1" x14ac:dyDescent="0.2">
      <c r="B107" s="255" t="s">
        <v>58</v>
      </c>
      <c r="C107" s="351"/>
      <c r="D107" s="352"/>
      <c r="E107" s="348"/>
      <c r="F107" s="352"/>
      <c r="G107" s="348"/>
      <c r="H107" s="349"/>
      <c r="I107" s="350"/>
      <c r="J107" s="325"/>
      <c r="K107" s="351"/>
      <c r="L107" s="325"/>
      <c r="M107" s="351"/>
      <c r="N107" s="352"/>
      <c r="O107" s="351"/>
      <c r="P107" s="352"/>
      <c r="Q107" s="351"/>
      <c r="R107" s="352"/>
      <c r="S107" s="348"/>
      <c r="T107" s="352"/>
      <c r="U107" s="309"/>
      <c r="V107" s="12"/>
      <c r="W107" s="679">
        <f t="shared" si="64"/>
        <v>0</v>
      </c>
      <c r="X107" s="686">
        <f t="shared" si="64"/>
        <v>0</v>
      </c>
      <c r="Y107" s="326">
        <f t="shared" si="65"/>
        <v>0</v>
      </c>
    </row>
    <row r="108" spans="2:26" ht="15" customHeight="1" x14ac:dyDescent="0.2">
      <c r="B108" s="259" t="s">
        <v>32</v>
      </c>
      <c r="C108" s="288">
        <v>1</v>
      </c>
      <c r="D108" s="353"/>
      <c r="E108" s="354">
        <v>2</v>
      </c>
      <c r="F108" s="285">
        <v>1</v>
      </c>
      <c r="G108" s="355"/>
      <c r="H108" s="356"/>
      <c r="I108" s="357"/>
      <c r="J108" s="328"/>
      <c r="K108" s="358"/>
      <c r="L108" s="328"/>
      <c r="M108" s="358"/>
      <c r="N108" s="353"/>
      <c r="O108" s="358"/>
      <c r="P108" s="353"/>
      <c r="Q108" s="358"/>
      <c r="R108" s="353"/>
      <c r="S108" s="355"/>
      <c r="T108" s="353"/>
      <c r="U108" s="309"/>
      <c r="V108" s="12"/>
      <c r="W108" s="675">
        <f t="shared" si="64"/>
        <v>3</v>
      </c>
      <c r="X108" s="684">
        <f t="shared" si="64"/>
        <v>1</v>
      </c>
      <c r="Y108" s="329">
        <f t="shared" si="65"/>
        <v>4</v>
      </c>
    </row>
    <row r="109" spans="2:26" ht="15" customHeight="1" x14ac:dyDescent="0.2">
      <c r="B109" s="255" t="s">
        <v>33</v>
      </c>
      <c r="C109" s="351"/>
      <c r="D109" s="352"/>
      <c r="E109" s="348"/>
      <c r="F109" s="352"/>
      <c r="G109" s="296">
        <v>1</v>
      </c>
      <c r="H109" s="349"/>
      <c r="I109" s="350"/>
      <c r="J109" s="325"/>
      <c r="K109" s="351"/>
      <c r="L109" s="325"/>
      <c r="M109" s="351"/>
      <c r="N109" s="352"/>
      <c r="O109" s="296">
        <v>1</v>
      </c>
      <c r="P109" s="352"/>
      <c r="Q109" s="351"/>
      <c r="R109" s="352"/>
      <c r="S109" s="288">
        <v>1</v>
      </c>
      <c r="T109" s="352"/>
      <c r="U109" s="309"/>
      <c r="V109" s="12"/>
      <c r="W109" s="675">
        <f t="shared" si="64"/>
        <v>3</v>
      </c>
      <c r="X109" s="684">
        <f t="shared" si="64"/>
        <v>0</v>
      </c>
      <c r="Y109" s="326">
        <f t="shared" si="65"/>
        <v>3</v>
      </c>
    </row>
    <row r="110" spans="2:26" ht="15" customHeight="1" x14ac:dyDescent="0.2">
      <c r="B110" s="261" t="s">
        <v>34</v>
      </c>
      <c r="C110" s="359"/>
      <c r="D110" s="360"/>
      <c r="E110" s="293">
        <v>1</v>
      </c>
      <c r="F110" s="360"/>
      <c r="G110" s="361"/>
      <c r="H110" s="362"/>
      <c r="I110" s="363"/>
      <c r="J110" s="330"/>
      <c r="K110" s="359"/>
      <c r="L110" s="330"/>
      <c r="M110" s="359"/>
      <c r="N110" s="360"/>
      <c r="O110" s="364">
        <v>1</v>
      </c>
      <c r="P110" s="360"/>
      <c r="Q110" s="359"/>
      <c r="R110" s="360"/>
      <c r="S110" s="361"/>
      <c r="T110" s="360"/>
      <c r="U110" s="309"/>
      <c r="V110" s="12"/>
      <c r="W110" s="675">
        <f t="shared" si="64"/>
        <v>2</v>
      </c>
      <c r="X110" s="684">
        <f t="shared" si="64"/>
        <v>0</v>
      </c>
      <c r="Y110" s="331">
        <f t="shared" si="65"/>
        <v>2</v>
      </c>
    </row>
    <row r="111" spans="2:26" ht="15" customHeight="1" x14ac:dyDescent="0.2">
      <c r="B111" s="255" t="s">
        <v>35</v>
      </c>
      <c r="C111" s="358"/>
      <c r="D111" s="353"/>
      <c r="E111" s="355"/>
      <c r="F111" s="353"/>
      <c r="G111" s="355"/>
      <c r="H111" s="356"/>
      <c r="I111" s="357"/>
      <c r="J111" s="328"/>
      <c r="K111" s="358"/>
      <c r="L111" s="328"/>
      <c r="M111" s="358"/>
      <c r="N111" s="353"/>
      <c r="O111" s="358"/>
      <c r="P111" s="353"/>
      <c r="Q111" s="358"/>
      <c r="R111" s="353"/>
      <c r="S111" s="355"/>
      <c r="T111" s="353"/>
      <c r="U111" s="309"/>
      <c r="V111" s="12"/>
      <c r="W111" s="677">
        <f t="shared" si="64"/>
        <v>0</v>
      </c>
      <c r="X111" s="685">
        <f t="shared" si="64"/>
        <v>0</v>
      </c>
      <c r="Y111" s="329">
        <f t="shared" si="65"/>
        <v>0</v>
      </c>
    </row>
    <row r="112" spans="2:26" ht="15" customHeight="1" x14ac:dyDescent="0.2">
      <c r="B112" s="255" t="s">
        <v>36</v>
      </c>
      <c r="C112" s="351"/>
      <c r="D112" s="352"/>
      <c r="E112" s="348"/>
      <c r="F112" s="352"/>
      <c r="G112" s="348"/>
      <c r="H112" s="349"/>
      <c r="I112" s="350"/>
      <c r="J112" s="325"/>
      <c r="K112" s="351"/>
      <c r="L112" s="325"/>
      <c r="M112" s="351"/>
      <c r="N112" s="352"/>
      <c r="O112" s="351"/>
      <c r="P112" s="352"/>
      <c r="Q112" s="351"/>
      <c r="R112" s="352"/>
      <c r="S112" s="348"/>
      <c r="T112" s="352"/>
      <c r="U112" s="309"/>
      <c r="V112" s="12"/>
      <c r="W112" s="675">
        <f t="shared" si="64"/>
        <v>0</v>
      </c>
      <c r="X112" s="684">
        <f t="shared" si="64"/>
        <v>0</v>
      </c>
      <c r="Y112" s="326">
        <f t="shared" si="65"/>
        <v>0</v>
      </c>
    </row>
    <row r="113" spans="2:25" ht="15" customHeight="1" x14ac:dyDescent="0.2">
      <c r="B113" s="255" t="s">
        <v>37</v>
      </c>
      <c r="C113" s="359"/>
      <c r="D113" s="360"/>
      <c r="E113" s="361"/>
      <c r="F113" s="360"/>
      <c r="G113" s="361"/>
      <c r="H113" s="362"/>
      <c r="I113" s="363"/>
      <c r="J113" s="330"/>
      <c r="K113" s="359"/>
      <c r="L113" s="330"/>
      <c r="M113" s="359"/>
      <c r="N113" s="360"/>
      <c r="O113" s="359"/>
      <c r="P113" s="360"/>
      <c r="Q113" s="359"/>
      <c r="R113" s="285">
        <v>1</v>
      </c>
      <c r="S113" s="361"/>
      <c r="T113" s="360"/>
      <c r="U113" s="309"/>
      <c r="V113" s="12"/>
      <c r="W113" s="679">
        <f t="shared" si="64"/>
        <v>0</v>
      </c>
      <c r="X113" s="686">
        <f t="shared" si="64"/>
        <v>1</v>
      </c>
      <c r="Y113" s="331">
        <f t="shared" si="65"/>
        <v>1</v>
      </c>
    </row>
    <row r="114" spans="2:25" ht="15" customHeight="1" x14ac:dyDescent="0.2">
      <c r="B114" s="259" t="s">
        <v>38</v>
      </c>
      <c r="C114" s="358"/>
      <c r="D114" s="352"/>
      <c r="E114" s="348"/>
      <c r="F114" s="352"/>
      <c r="G114" s="348"/>
      <c r="H114" s="349"/>
      <c r="I114" s="350"/>
      <c r="J114" s="325"/>
      <c r="K114" s="351"/>
      <c r="L114" s="325"/>
      <c r="M114" s="351"/>
      <c r="N114" s="352"/>
      <c r="O114" s="351"/>
      <c r="P114" s="352"/>
      <c r="Q114" s="351"/>
      <c r="R114" s="352"/>
      <c r="S114" s="365">
        <v>1</v>
      </c>
      <c r="T114" s="352"/>
      <c r="U114" s="309"/>
      <c r="V114" s="12"/>
      <c r="W114" s="675">
        <f t="shared" si="64"/>
        <v>1</v>
      </c>
      <c r="X114" s="684">
        <f t="shared" si="64"/>
        <v>0</v>
      </c>
      <c r="Y114" s="326">
        <f t="shared" si="65"/>
        <v>1</v>
      </c>
    </row>
    <row r="115" spans="2:25" ht="15" customHeight="1" x14ac:dyDescent="0.2">
      <c r="B115" s="255" t="s">
        <v>39</v>
      </c>
      <c r="C115" s="351"/>
      <c r="D115" s="352"/>
      <c r="E115" s="354">
        <v>1</v>
      </c>
      <c r="F115" s="352"/>
      <c r="G115" s="293">
        <v>1</v>
      </c>
      <c r="H115" s="349"/>
      <c r="I115" s="350"/>
      <c r="J115" s="325"/>
      <c r="K115" s="351"/>
      <c r="L115" s="325"/>
      <c r="M115" s="351"/>
      <c r="N115" s="352"/>
      <c r="O115" s="351"/>
      <c r="P115" s="352"/>
      <c r="Q115" s="351"/>
      <c r="R115" s="352"/>
      <c r="S115" s="366"/>
      <c r="T115" s="352"/>
      <c r="U115" s="275" t="s">
        <v>82</v>
      </c>
      <c r="V115" s="12"/>
      <c r="W115" s="675">
        <f t="shared" si="64"/>
        <v>2</v>
      </c>
      <c r="X115" s="684">
        <f t="shared" si="64"/>
        <v>0</v>
      </c>
      <c r="Y115" s="326">
        <f t="shared" si="65"/>
        <v>2</v>
      </c>
    </row>
    <row r="116" spans="2:25" ht="15" customHeight="1" thickBot="1" x14ac:dyDescent="0.25">
      <c r="B116" s="367" t="s">
        <v>40</v>
      </c>
      <c r="C116" s="368"/>
      <c r="D116" s="369"/>
      <c r="E116" s="370"/>
      <c r="F116" s="369"/>
      <c r="G116" s="348"/>
      <c r="H116" s="285">
        <v>1</v>
      </c>
      <c r="I116" s="350"/>
      <c r="J116" s="336"/>
      <c r="K116" s="351"/>
      <c r="L116" s="325"/>
      <c r="M116" s="351"/>
      <c r="N116" s="352"/>
      <c r="O116" s="371">
        <v>1</v>
      </c>
      <c r="P116" s="352"/>
      <c r="Q116" s="368"/>
      <c r="R116" s="369"/>
      <c r="S116" s="365">
        <v>1</v>
      </c>
      <c r="T116" s="352"/>
      <c r="U116" s="275" t="s">
        <v>82</v>
      </c>
      <c r="V116" s="12"/>
      <c r="W116" s="681">
        <f t="shared" si="64"/>
        <v>2</v>
      </c>
      <c r="X116" s="687">
        <f t="shared" si="64"/>
        <v>1</v>
      </c>
      <c r="Y116" s="337">
        <f t="shared" si="65"/>
        <v>3</v>
      </c>
    </row>
    <row r="117" spans="2:25" ht="15" customHeight="1" thickBot="1" x14ac:dyDescent="0.25">
      <c r="B117" s="303" t="s">
        <v>29</v>
      </c>
      <c r="C117" s="372">
        <f>SUM(C105:C116)</f>
        <v>1</v>
      </c>
      <c r="D117" s="373">
        <f t="shared" ref="D117:T117" si="66">SUM(D105:D116)</f>
        <v>0</v>
      </c>
      <c r="E117" s="304">
        <f t="shared" si="66"/>
        <v>4</v>
      </c>
      <c r="F117" s="339">
        <f t="shared" si="66"/>
        <v>1</v>
      </c>
      <c r="G117" s="374">
        <f t="shared" si="66"/>
        <v>2</v>
      </c>
      <c r="H117" s="375">
        <f t="shared" si="66"/>
        <v>1</v>
      </c>
      <c r="I117" s="304">
        <f t="shared" si="66"/>
        <v>0</v>
      </c>
      <c r="J117" s="339">
        <f t="shared" si="66"/>
        <v>0</v>
      </c>
      <c r="K117" s="304">
        <f t="shared" si="66"/>
        <v>0</v>
      </c>
      <c r="L117" s="339">
        <f t="shared" si="66"/>
        <v>0</v>
      </c>
      <c r="M117" s="304">
        <f t="shared" si="66"/>
        <v>0</v>
      </c>
      <c r="N117" s="339">
        <f t="shared" si="66"/>
        <v>0</v>
      </c>
      <c r="O117" s="304">
        <f t="shared" si="66"/>
        <v>3</v>
      </c>
      <c r="P117" s="339">
        <f t="shared" si="66"/>
        <v>0</v>
      </c>
      <c r="Q117" s="304">
        <f t="shared" si="66"/>
        <v>0</v>
      </c>
      <c r="R117" s="339">
        <f t="shared" si="66"/>
        <v>1</v>
      </c>
      <c r="S117" s="304">
        <f t="shared" si="66"/>
        <v>3</v>
      </c>
      <c r="T117" s="339">
        <f t="shared" si="66"/>
        <v>0</v>
      </c>
      <c r="U117" s="309"/>
      <c r="V117" s="12"/>
      <c r="W117" s="262">
        <f t="shared" si="64"/>
        <v>13</v>
      </c>
      <c r="X117" s="305">
        <f t="shared" si="64"/>
        <v>3</v>
      </c>
      <c r="Y117" s="307">
        <f t="shared" si="65"/>
        <v>16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R118" si="67">D105</f>
        <v>0</v>
      </c>
      <c r="E118" s="447">
        <f t="shared" si="67"/>
        <v>0</v>
      </c>
      <c r="F118" s="467">
        <f t="shared" si="67"/>
        <v>0</v>
      </c>
      <c r="G118" s="447">
        <f t="shared" si="67"/>
        <v>0</v>
      </c>
      <c r="H118" s="467">
        <f t="shared" si="67"/>
        <v>0</v>
      </c>
      <c r="I118" s="447">
        <f t="shared" si="67"/>
        <v>0</v>
      </c>
      <c r="J118" s="467">
        <f t="shared" si="67"/>
        <v>0</v>
      </c>
      <c r="K118" s="447">
        <f t="shared" si="67"/>
        <v>0</v>
      </c>
      <c r="L118" s="467">
        <f t="shared" si="67"/>
        <v>0</v>
      </c>
      <c r="M118" s="447">
        <f t="shared" si="67"/>
        <v>0</v>
      </c>
      <c r="N118" s="467">
        <f t="shared" si="67"/>
        <v>0</v>
      </c>
      <c r="O118" s="447">
        <f t="shared" si="67"/>
        <v>0</v>
      </c>
      <c r="P118" s="467">
        <f t="shared" si="67"/>
        <v>0</v>
      </c>
      <c r="Q118" s="447">
        <f t="shared" si="67"/>
        <v>0</v>
      </c>
      <c r="R118" s="467">
        <f t="shared" si="67"/>
        <v>0</v>
      </c>
      <c r="S118" s="447">
        <f>S105</f>
        <v>0</v>
      </c>
      <c r="T118" s="467">
        <f>T105</f>
        <v>0</v>
      </c>
      <c r="U118" s="1"/>
      <c r="W118" s="447">
        <f>W105</f>
        <v>0</v>
      </c>
      <c r="X118" s="449">
        <f>X105</f>
        <v>0</v>
      </c>
      <c r="Y118" s="456">
        <f>Y105</f>
        <v>0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D129" si="68">D106+D118</f>
        <v>0</v>
      </c>
      <c r="E119" s="461">
        <f t="shared" ref="E119:E129" si="69">E106+E118</f>
        <v>0</v>
      </c>
      <c r="F119" s="468">
        <f t="shared" ref="F119:F129" si="70">F106+F118</f>
        <v>0</v>
      </c>
      <c r="G119" s="461">
        <f t="shared" ref="G119:G129" si="71">G106+G118</f>
        <v>0</v>
      </c>
      <c r="H119" s="468">
        <f t="shared" ref="H119:H129" si="72">H106+H118</f>
        <v>0</v>
      </c>
      <c r="I119" s="461">
        <f t="shared" ref="I119:I129" si="73">I106+I118</f>
        <v>0</v>
      </c>
      <c r="J119" s="468">
        <f t="shared" ref="J119:J129" si="74">J106+J118</f>
        <v>0</v>
      </c>
      <c r="K119" s="461">
        <f t="shared" ref="K119:K129" si="75">K106+K118</f>
        <v>0</v>
      </c>
      <c r="L119" s="468">
        <f t="shared" ref="L119:L129" si="76">L106+L118</f>
        <v>0</v>
      </c>
      <c r="M119" s="461">
        <f t="shared" ref="M119:M129" si="77">M106+M118</f>
        <v>0</v>
      </c>
      <c r="N119" s="468">
        <f t="shared" ref="N119:N129" si="78">N106+N118</f>
        <v>0</v>
      </c>
      <c r="O119" s="461">
        <f t="shared" ref="O119:O129" si="79">O106+O118</f>
        <v>0</v>
      </c>
      <c r="P119" s="468">
        <f t="shared" ref="P119:P129" si="80">P106+P118</f>
        <v>0</v>
      </c>
      <c r="Q119" s="461">
        <f t="shared" ref="Q119:Q129" si="81">Q106+Q118</f>
        <v>0</v>
      </c>
      <c r="R119" s="468">
        <f t="shared" ref="R119:R129" si="82">R106+R118</f>
        <v>0</v>
      </c>
      <c r="S119" s="461">
        <f t="shared" ref="S119:S129" si="83">S106+S118</f>
        <v>0</v>
      </c>
      <c r="T119" s="468">
        <f t="shared" ref="T119:T129" si="84">T106+T118</f>
        <v>0</v>
      </c>
      <c r="U119" s="1"/>
      <c r="W119" s="461">
        <f t="shared" ref="W119:W129" si="85">W106+W118</f>
        <v>0</v>
      </c>
      <c r="X119" s="450">
        <f t="shared" ref="X119:X129" si="86">X106+X118</f>
        <v>0</v>
      </c>
      <c r="Y119" s="457">
        <f t="shared" ref="Y119:Y129" si="87">Y106+Y118</f>
        <v>0</v>
      </c>
    </row>
    <row r="120" spans="2:25" ht="15" hidden="1" customHeight="1" x14ac:dyDescent="0.2">
      <c r="B120" s="443" t="s">
        <v>58</v>
      </c>
      <c r="C120" s="462">
        <f t="shared" ref="C120:C129" si="88">C107+C119</f>
        <v>0</v>
      </c>
      <c r="D120" s="469">
        <f t="shared" si="68"/>
        <v>0</v>
      </c>
      <c r="E120" s="462">
        <f t="shared" si="69"/>
        <v>0</v>
      </c>
      <c r="F120" s="469">
        <f t="shared" si="70"/>
        <v>0</v>
      </c>
      <c r="G120" s="462">
        <f t="shared" si="71"/>
        <v>0</v>
      </c>
      <c r="H120" s="469">
        <f t="shared" si="72"/>
        <v>0</v>
      </c>
      <c r="I120" s="462">
        <f t="shared" si="73"/>
        <v>0</v>
      </c>
      <c r="J120" s="469">
        <f t="shared" si="74"/>
        <v>0</v>
      </c>
      <c r="K120" s="462">
        <f t="shared" si="75"/>
        <v>0</v>
      </c>
      <c r="L120" s="469">
        <f t="shared" si="76"/>
        <v>0</v>
      </c>
      <c r="M120" s="462">
        <f t="shared" si="77"/>
        <v>0</v>
      </c>
      <c r="N120" s="469">
        <f t="shared" si="78"/>
        <v>0</v>
      </c>
      <c r="O120" s="462">
        <f t="shared" si="79"/>
        <v>0</v>
      </c>
      <c r="P120" s="469">
        <f t="shared" si="80"/>
        <v>0</v>
      </c>
      <c r="Q120" s="462">
        <f t="shared" si="81"/>
        <v>0</v>
      </c>
      <c r="R120" s="469">
        <f t="shared" si="82"/>
        <v>0</v>
      </c>
      <c r="S120" s="462">
        <f t="shared" si="83"/>
        <v>0</v>
      </c>
      <c r="T120" s="469">
        <f t="shared" si="84"/>
        <v>0</v>
      </c>
      <c r="U120" s="1"/>
      <c r="W120" s="462">
        <f t="shared" si="85"/>
        <v>0</v>
      </c>
      <c r="X120" s="452">
        <f t="shared" si="86"/>
        <v>0</v>
      </c>
      <c r="Y120" s="458">
        <f t="shared" si="87"/>
        <v>0</v>
      </c>
    </row>
    <row r="121" spans="2:25" ht="15" hidden="1" customHeight="1" x14ac:dyDescent="0.2">
      <c r="B121" s="444" t="s">
        <v>32</v>
      </c>
      <c r="C121" s="461">
        <f t="shared" si="88"/>
        <v>1</v>
      </c>
      <c r="D121" s="468">
        <f t="shared" si="68"/>
        <v>0</v>
      </c>
      <c r="E121" s="461">
        <f t="shared" si="69"/>
        <v>2</v>
      </c>
      <c r="F121" s="468">
        <f t="shared" si="70"/>
        <v>1</v>
      </c>
      <c r="G121" s="461">
        <f t="shared" si="71"/>
        <v>0</v>
      </c>
      <c r="H121" s="468">
        <f t="shared" si="72"/>
        <v>0</v>
      </c>
      <c r="I121" s="461">
        <f t="shared" si="73"/>
        <v>0</v>
      </c>
      <c r="J121" s="468">
        <f t="shared" si="74"/>
        <v>0</v>
      </c>
      <c r="K121" s="461">
        <f t="shared" si="75"/>
        <v>0</v>
      </c>
      <c r="L121" s="468">
        <f t="shared" si="76"/>
        <v>0</v>
      </c>
      <c r="M121" s="461">
        <f t="shared" si="77"/>
        <v>0</v>
      </c>
      <c r="N121" s="468">
        <f t="shared" si="78"/>
        <v>0</v>
      </c>
      <c r="O121" s="461">
        <f t="shared" si="79"/>
        <v>0</v>
      </c>
      <c r="P121" s="468">
        <f t="shared" si="80"/>
        <v>0</v>
      </c>
      <c r="Q121" s="461">
        <f t="shared" si="81"/>
        <v>0</v>
      </c>
      <c r="R121" s="468">
        <f t="shared" si="82"/>
        <v>0</v>
      </c>
      <c r="S121" s="461">
        <f t="shared" si="83"/>
        <v>0</v>
      </c>
      <c r="T121" s="468">
        <f t="shared" si="84"/>
        <v>0</v>
      </c>
      <c r="U121" s="1"/>
      <c r="W121" s="461">
        <f t="shared" si="85"/>
        <v>3</v>
      </c>
      <c r="X121" s="450">
        <f t="shared" si="86"/>
        <v>1</v>
      </c>
      <c r="Y121" s="457">
        <f t="shared" si="87"/>
        <v>4</v>
      </c>
    </row>
    <row r="122" spans="2:25" ht="15" hidden="1" customHeight="1" x14ac:dyDescent="0.2">
      <c r="B122" s="443" t="s">
        <v>33</v>
      </c>
      <c r="C122" s="461">
        <f t="shared" si="88"/>
        <v>1</v>
      </c>
      <c r="D122" s="468">
        <f t="shared" si="68"/>
        <v>0</v>
      </c>
      <c r="E122" s="461">
        <f t="shared" si="69"/>
        <v>2</v>
      </c>
      <c r="F122" s="468">
        <f t="shared" si="70"/>
        <v>1</v>
      </c>
      <c r="G122" s="461">
        <f t="shared" si="71"/>
        <v>1</v>
      </c>
      <c r="H122" s="468">
        <f t="shared" si="72"/>
        <v>0</v>
      </c>
      <c r="I122" s="461">
        <f t="shared" si="73"/>
        <v>0</v>
      </c>
      <c r="J122" s="468">
        <f t="shared" si="74"/>
        <v>0</v>
      </c>
      <c r="K122" s="461">
        <f t="shared" si="75"/>
        <v>0</v>
      </c>
      <c r="L122" s="468">
        <f t="shared" si="76"/>
        <v>0</v>
      </c>
      <c r="M122" s="461">
        <f t="shared" si="77"/>
        <v>0</v>
      </c>
      <c r="N122" s="468">
        <f t="shared" si="78"/>
        <v>0</v>
      </c>
      <c r="O122" s="461">
        <f t="shared" si="79"/>
        <v>1</v>
      </c>
      <c r="P122" s="468">
        <f t="shared" si="80"/>
        <v>0</v>
      </c>
      <c r="Q122" s="461">
        <f t="shared" si="81"/>
        <v>0</v>
      </c>
      <c r="R122" s="468">
        <f t="shared" si="82"/>
        <v>0</v>
      </c>
      <c r="S122" s="461">
        <f t="shared" si="83"/>
        <v>1</v>
      </c>
      <c r="T122" s="468">
        <f t="shared" si="84"/>
        <v>0</v>
      </c>
      <c r="U122" s="1"/>
      <c r="W122" s="461">
        <f t="shared" si="85"/>
        <v>6</v>
      </c>
      <c r="X122" s="450">
        <f t="shared" si="86"/>
        <v>1</v>
      </c>
      <c r="Y122" s="457">
        <f t="shared" si="87"/>
        <v>7</v>
      </c>
    </row>
    <row r="123" spans="2:25" ht="15" hidden="1" customHeight="1" x14ac:dyDescent="0.2">
      <c r="B123" s="445" t="s">
        <v>34</v>
      </c>
      <c r="C123" s="461">
        <f t="shared" si="88"/>
        <v>1</v>
      </c>
      <c r="D123" s="468">
        <f t="shared" si="68"/>
        <v>0</v>
      </c>
      <c r="E123" s="461">
        <f t="shared" si="69"/>
        <v>3</v>
      </c>
      <c r="F123" s="468">
        <f t="shared" si="70"/>
        <v>1</v>
      </c>
      <c r="G123" s="461">
        <f t="shared" si="71"/>
        <v>1</v>
      </c>
      <c r="H123" s="468">
        <f t="shared" si="72"/>
        <v>0</v>
      </c>
      <c r="I123" s="461">
        <f t="shared" si="73"/>
        <v>0</v>
      </c>
      <c r="J123" s="468">
        <f t="shared" si="74"/>
        <v>0</v>
      </c>
      <c r="K123" s="461">
        <f t="shared" si="75"/>
        <v>0</v>
      </c>
      <c r="L123" s="468">
        <f t="shared" si="76"/>
        <v>0</v>
      </c>
      <c r="M123" s="461">
        <f t="shared" si="77"/>
        <v>0</v>
      </c>
      <c r="N123" s="468">
        <f t="shared" si="78"/>
        <v>0</v>
      </c>
      <c r="O123" s="461">
        <f t="shared" si="79"/>
        <v>2</v>
      </c>
      <c r="P123" s="468">
        <f t="shared" si="80"/>
        <v>0</v>
      </c>
      <c r="Q123" s="461">
        <f t="shared" si="81"/>
        <v>0</v>
      </c>
      <c r="R123" s="468">
        <f t="shared" si="82"/>
        <v>0</v>
      </c>
      <c r="S123" s="461">
        <f t="shared" si="83"/>
        <v>1</v>
      </c>
      <c r="T123" s="468">
        <f t="shared" si="84"/>
        <v>0</v>
      </c>
      <c r="U123" s="1"/>
      <c r="W123" s="461">
        <f t="shared" si="85"/>
        <v>8</v>
      </c>
      <c r="X123" s="450">
        <f t="shared" si="86"/>
        <v>1</v>
      </c>
      <c r="Y123" s="457">
        <f t="shared" si="87"/>
        <v>9</v>
      </c>
    </row>
    <row r="124" spans="2:25" ht="15" hidden="1" customHeight="1" x14ac:dyDescent="0.2">
      <c r="B124" s="443" t="s">
        <v>35</v>
      </c>
      <c r="C124" s="463">
        <f t="shared" si="88"/>
        <v>1</v>
      </c>
      <c r="D124" s="470">
        <f t="shared" si="68"/>
        <v>0</v>
      </c>
      <c r="E124" s="463">
        <f t="shared" si="69"/>
        <v>3</v>
      </c>
      <c r="F124" s="470">
        <f t="shared" si="70"/>
        <v>1</v>
      </c>
      <c r="G124" s="463">
        <f t="shared" si="71"/>
        <v>1</v>
      </c>
      <c r="H124" s="470">
        <f t="shared" si="72"/>
        <v>0</v>
      </c>
      <c r="I124" s="463">
        <f t="shared" si="73"/>
        <v>0</v>
      </c>
      <c r="J124" s="470">
        <f t="shared" si="74"/>
        <v>0</v>
      </c>
      <c r="K124" s="463">
        <f t="shared" si="75"/>
        <v>0</v>
      </c>
      <c r="L124" s="470">
        <f t="shared" si="76"/>
        <v>0</v>
      </c>
      <c r="M124" s="463">
        <f t="shared" si="77"/>
        <v>0</v>
      </c>
      <c r="N124" s="470">
        <f t="shared" si="78"/>
        <v>0</v>
      </c>
      <c r="O124" s="463">
        <f t="shared" si="79"/>
        <v>2</v>
      </c>
      <c r="P124" s="470">
        <f t="shared" si="80"/>
        <v>0</v>
      </c>
      <c r="Q124" s="463">
        <f t="shared" si="81"/>
        <v>0</v>
      </c>
      <c r="R124" s="470">
        <f t="shared" si="82"/>
        <v>0</v>
      </c>
      <c r="S124" s="463">
        <f t="shared" si="83"/>
        <v>1</v>
      </c>
      <c r="T124" s="470">
        <f t="shared" si="84"/>
        <v>0</v>
      </c>
      <c r="U124" s="1"/>
      <c r="W124" s="463">
        <f t="shared" si="85"/>
        <v>8</v>
      </c>
      <c r="X124" s="454">
        <f t="shared" si="86"/>
        <v>1</v>
      </c>
      <c r="Y124" s="459">
        <f t="shared" si="87"/>
        <v>9</v>
      </c>
    </row>
    <row r="125" spans="2:25" ht="15" hidden="1" customHeight="1" x14ac:dyDescent="0.2">
      <c r="B125" s="443" t="s">
        <v>36</v>
      </c>
      <c r="C125" s="461">
        <f t="shared" si="88"/>
        <v>1</v>
      </c>
      <c r="D125" s="468">
        <f t="shared" si="68"/>
        <v>0</v>
      </c>
      <c r="E125" s="461">
        <f t="shared" si="69"/>
        <v>3</v>
      </c>
      <c r="F125" s="468">
        <f t="shared" si="70"/>
        <v>1</v>
      </c>
      <c r="G125" s="461">
        <f t="shared" si="71"/>
        <v>1</v>
      </c>
      <c r="H125" s="468">
        <f t="shared" si="72"/>
        <v>0</v>
      </c>
      <c r="I125" s="461">
        <f t="shared" si="73"/>
        <v>0</v>
      </c>
      <c r="J125" s="468">
        <f t="shared" si="74"/>
        <v>0</v>
      </c>
      <c r="K125" s="461">
        <f t="shared" si="75"/>
        <v>0</v>
      </c>
      <c r="L125" s="468">
        <f t="shared" si="76"/>
        <v>0</v>
      </c>
      <c r="M125" s="461">
        <f t="shared" si="77"/>
        <v>0</v>
      </c>
      <c r="N125" s="468">
        <f t="shared" si="78"/>
        <v>0</v>
      </c>
      <c r="O125" s="461">
        <f t="shared" si="79"/>
        <v>2</v>
      </c>
      <c r="P125" s="468">
        <f t="shared" si="80"/>
        <v>0</v>
      </c>
      <c r="Q125" s="461">
        <f t="shared" si="81"/>
        <v>0</v>
      </c>
      <c r="R125" s="468">
        <f t="shared" si="82"/>
        <v>0</v>
      </c>
      <c r="S125" s="461">
        <f t="shared" si="83"/>
        <v>1</v>
      </c>
      <c r="T125" s="468">
        <f t="shared" si="84"/>
        <v>0</v>
      </c>
      <c r="U125" s="1"/>
      <c r="W125" s="461">
        <f t="shared" si="85"/>
        <v>8</v>
      </c>
      <c r="X125" s="450">
        <f t="shared" si="86"/>
        <v>1</v>
      </c>
      <c r="Y125" s="457">
        <f t="shared" si="87"/>
        <v>9</v>
      </c>
    </row>
    <row r="126" spans="2:25" ht="15" hidden="1" customHeight="1" x14ac:dyDescent="0.2">
      <c r="B126" s="443" t="s">
        <v>37</v>
      </c>
      <c r="C126" s="462">
        <f t="shared" si="88"/>
        <v>1</v>
      </c>
      <c r="D126" s="469">
        <f t="shared" si="68"/>
        <v>0</v>
      </c>
      <c r="E126" s="462">
        <f t="shared" si="69"/>
        <v>3</v>
      </c>
      <c r="F126" s="469">
        <f t="shared" si="70"/>
        <v>1</v>
      </c>
      <c r="G126" s="462">
        <f t="shared" si="71"/>
        <v>1</v>
      </c>
      <c r="H126" s="469">
        <f t="shared" si="72"/>
        <v>0</v>
      </c>
      <c r="I126" s="462">
        <f t="shared" si="73"/>
        <v>0</v>
      </c>
      <c r="J126" s="469">
        <f t="shared" si="74"/>
        <v>0</v>
      </c>
      <c r="K126" s="462">
        <f t="shared" si="75"/>
        <v>0</v>
      </c>
      <c r="L126" s="469">
        <f t="shared" si="76"/>
        <v>0</v>
      </c>
      <c r="M126" s="462">
        <f t="shared" si="77"/>
        <v>0</v>
      </c>
      <c r="N126" s="469">
        <f t="shared" si="78"/>
        <v>0</v>
      </c>
      <c r="O126" s="462">
        <f t="shared" si="79"/>
        <v>2</v>
      </c>
      <c r="P126" s="469">
        <f t="shared" si="80"/>
        <v>0</v>
      </c>
      <c r="Q126" s="462">
        <f t="shared" si="81"/>
        <v>0</v>
      </c>
      <c r="R126" s="469">
        <f t="shared" si="82"/>
        <v>1</v>
      </c>
      <c r="S126" s="462">
        <f t="shared" si="83"/>
        <v>1</v>
      </c>
      <c r="T126" s="469">
        <f t="shared" si="84"/>
        <v>0</v>
      </c>
      <c r="U126" s="1"/>
      <c r="W126" s="462">
        <f t="shared" si="85"/>
        <v>8</v>
      </c>
      <c r="X126" s="452">
        <f t="shared" si="86"/>
        <v>2</v>
      </c>
      <c r="Y126" s="458">
        <f t="shared" si="87"/>
        <v>10</v>
      </c>
    </row>
    <row r="127" spans="2:25" ht="15" hidden="1" customHeight="1" x14ac:dyDescent="0.2">
      <c r="B127" s="444" t="s">
        <v>38</v>
      </c>
      <c r="C127" s="461">
        <f t="shared" si="88"/>
        <v>1</v>
      </c>
      <c r="D127" s="468">
        <f t="shared" si="68"/>
        <v>0</v>
      </c>
      <c r="E127" s="461">
        <f t="shared" si="69"/>
        <v>3</v>
      </c>
      <c r="F127" s="468">
        <f t="shared" si="70"/>
        <v>1</v>
      </c>
      <c r="G127" s="461">
        <f t="shared" si="71"/>
        <v>1</v>
      </c>
      <c r="H127" s="468">
        <f t="shared" si="72"/>
        <v>0</v>
      </c>
      <c r="I127" s="461">
        <f t="shared" si="73"/>
        <v>0</v>
      </c>
      <c r="J127" s="468">
        <f t="shared" si="74"/>
        <v>0</v>
      </c>
      <c r="K127" s="461">
        <f t="shared" si="75"/>
        <v>0</v>
      </c>
      <c r="L127" s="468">
        <f t="shared" si="76"/>
        <v>0</v>
      </c>
      <c r="M127" s="461">
        <f t="shared" si="77"/>
        <v>0</v>
      </c>
      <c r="N127" s="468">
        <f t="shared" si="78"/>
        <v>0</v>
      </c>
      <c r="O127" s="461">
        <f t="shared" si="79"/>
        <v>2</v>
      </c>
      <c r="P127" s="468">
        <f t="shared" si="80"/>
        <v>0</v>
      </c>
      <c r="Q127" s="461">
        <f t="shared" si="81"/>
        <v>0</v>
      </c>
      <c r="R127" s="468">
        <f t="shared" si="82"/>
        <v>1</v>
      </c>
      <c r="S127" s="461">
        <f t="shared" si="83"/>
        <v>2</v>
      </c>
      <c r="T127" s="468">
        <f t="shared" si="84"/>
        <v>0</v>
      </c>
      <c r="U127" s="1"/>
      <c r="W127" s="461">
        <f t="shared" si="85"/>
        <v>9</v>
      </c>
      <c r="X127" s="450">
        <f t="shared" si="86"/>
        <v>2</v>
      </c>
      <c r="Y127" s="457">
        <f t="shared" si="87"/>
        <v>11</v>
      </c>
    </row>
    <row r="128" spans="2:25" ht="15" hidden="1" customHeight="1" x14ac:dyDescent="0.2">
      <c r="B128" s="443" t="s">
        <v>39</v>
      </c>
      <c r="C128" s="461">
        <f t="shared" si="88"/>
        <v>1</v>
      </c>
      <c r="D128" s="468">
        <f t="shared" si="68"/>
        <v>0</v>
      </c>
      <c r="E128" s="461">
        <f t="shared" si="69"/>
        <v>4</v>
      </c>
      <c r="F128" s="468">
        <f t="shared" si="70"/>
        <v>1</v>
      </c>
      <c r="G128" s="461">
        <f t="shared" si="71"/>
        <v>2</v>
      </c>
      <c r="H128" s="468">
        <f t="shared" si="72"/>
        <v>0</v>
      </c>
      <c r="I128" s="461">
        <f t="shared" si="73"/>
        <v>0</v>
      </c>
      <c r="J128" s="468">
        <f t="shared" si="74"/>
        <v>0</v>
      </c>
      <c r="K128" s="461">
        <f t="shared" si="75"/>
        <v>0</v>
      </c>
      <c r="L128" s="468">
        <f t="shared" si="76"/>
        <v>0</v>
      </c>
      <c r="M128" s="461">
        <f t="shared" si="77"/>
        <v>0</v>
      </c>
      <c r="N128" s="468">
        <f t="shared" si="78"/>
        <v>0</v>
      </c>
      <c r="O128" s="461">
        <f t="shared" si="79"/>
        <v>2</v>
      </c>
      <c r="P128" s="468">
        <f t="shared" si="80"/>
        <v>0</v>
      </c>
      <c r="Q128" s="461">
        <f t="shared" si="81"/>
        <v>0</v>
      </c>
      <c r="R128" s="468">
        <f t="shared" si="82"/>
        <v>1</v>
      </c>
      <c r="S128" s="461">
        <f t="shared" si="83"/>
        <v>2</v>
      </c>
      <c r="T128" s="468">
        <f t="shared" si="84"/>
        <v>0</v>
      </c>
      <c r="U128" s="1"/>
      <c r="W128" s="461">
        <f t="shared" si="85"/>
        <v>11</v>
      </c>
      <c r="X128" s="450">
        <f t="shared" si="86"/>
        <v>2</v>
      </c>
      <c r="Y128" s="457">
        <f t="shared" si="87"/>
        <v>13</v>
      </c>
    </row>
    <row r="129" spans="2:25" ht="15" hidden="1" customHeight="1" thickBot="1" x14ac:dyDescent="0.25">
      <c r="B129" s="446" t="s">
        <v>40</v>
      </c>
      <c r="C129" s="464">
        <f t="shared" si="88"/>
        <v>1</v>
      </c>
      <c r="D129" s="471">
        <f t="shared" si="68"/>
        <v>0</v>
      </c>
      <c r="E129" s="464">
        <f t="shared" si="69"/>
        <v>4</v>
      </c>
      <c r="F129" s="471">
        <f t="shared" si="70"/>
        <v>1</v>
      </c>
      <c r="G129" s="464">
        <f t="shared" si="71"/>
        <v>2</v>
      </c>
      <c r="H129" s="471">
        <f t="shared" si="72"/>
        <v>1</v>
      </c>
      <c r="I129" s="464">
        <f t="shared" si="73"/>
        <v>0</v>
      </c>
      <c r="J129" s="471">
        <f t="shared" si="74"/>
        <v>0</v>
      </c>
      <c r="K129" s="464">
        <f t="shared" si="75"/>
        <v>0</v>
      </c>
      <c r="L129" s="471">
        <f t="shared" si="76"/>
        <v>0</v>
      </c>
      <c r="M129" s="464">
        <f t="shared" si="77"/>
        <v>0</v>
      </c>
      <c r="N129" s="471">
        <f t="shared" si="78"/>
        <v>0</v>
      </c>
      <c r="O129" s="464">
        <f t="shared" si="79"/>
        <v>3</v>
      </c>
      <c r="P129" s="471">
        <f t="shared" si="80"/>
        <v>0</v>
      </c>
      <c r="Q129" s="464">
        <f t="shared" si="81"/>
        <v>0</v>
      </c>
      <c r="R129" s="471">
        <f t="shared" si="82"/>
        <v>1</v>
      </c>
      <c r="S129" s="464">
        <f t="shared" si="83"/>
        <v>3</v>
      </c>
      <c r="T129" s="471">
        <f t="shared" si="84"/>
        <v>0</v>
      </c>
      <c r="U129" s="1"/>
      <c r="W129" s="464">
        <f t="shared" si="85"/>
        <v>13</v>
      </c>
      <c r="X129" s="465">
        <f t="shared" si="86"/>
        <v>3</v>
      </c>
      <c r="Y129" s="460">
        <f t="shared" si="87"/>
        <v>16</v>
      </c>
    </row>
    <row r="130" spans="2:25" ht="15" customHeight="1" x14ac:dyDescent="0.2"/>
    <row r="131" spans="2:25" ht="15" customHeight="1" x14ac:dyDescent="0.2">
      <c r="C131" s="376"/>
      <c r="D131" s="377"/>
      <c r="E131" s="313"/>
      <c r="F131" s="314" t="s">
        <v>42</v>
      </c>
      <c r="G131" s="315"/>
      <c r="H131" s="315"/>
      <c r="I131" s="316"/>
      <c r="J131" s="317" t="s">
        <v>0</v>
      </c>
      <c r="K131" s="377"/>
      <c r="L131" s="377"/>
      <c r="M131" s="377"/>
      <c r="N131" s="377"/>
      <c r="O131" s="377"/>
      <c r="P131" s="377"/>
      <c r="Q131" s="377"/>
      <c r="R131" s="377"/>
      <c r="W131" s="377"/>
      <c r="X131" s="377"/>
      <c r="Y131" s="7"/>
    </row>
    <row r="132" spans="2:25" s="7" customFormat="1" ht="15" customHeight="1" thickBot="1" x14ac:dyDescent="0.25">
      <c r="C132" s="376"/>
      <c r="D132" s="377"/>
      <c r="E132" s="378"/>
      <c r="F132" s="379"/>
      <c r="G132" s="376"/>
      <c r="H132" s="376"/>
      <c r="I132" s="376"/>
      <c r="J132" s="380"/>
      <c r="K132" s="377"/>
      <c r="L132" s="377"/>
      <c r="M132" s="377"/>
      <c r="N132" s="377"/>
      <c r="O132" s="377"/>
      <c r="P132" s="377"/>
      <c r="Q132" s="377"/>
      <c r="R132" s="377"/>
      <c r="U132" s="24"/>
      <c r="V132" s="24"/>
      <c r="W132" s="377"/>
      <c r="X132" s="377"/>
    </row>
    <row r="133" spans="2:25" s="44" customFormat="1" ht="30" customHeight="1" thickBot="1" x14ac:dyDescent="0.3">
      <c r="B133" s="381" t="s">
        <v>41</v>
      </c>
      <c r="C133" s="1211" t="s">
        <v>11</v>
      </c>
      <c r="D133" s="1212"/>
      <c r="E133" s="1211" t="s">
        <v>43</v>
      </c>
      <c r="F133" s="1212"/>
      <c r="G133" s="1211" t="s">
        <v>44</v>
      </c>
      <c r="H133" s="1212"/>
      <c r="I133" s="1211" t="s">
        <v>45</v>
      </c>
      <c r="J133" s="1212"/>
      <c r="K133" s="1211" t="s">
        <v>46</v>
      </c>
      <c r="L133" s="1212"/>
      <c r="M133" s="1211" t="s">
        <v>3</v>
      </c>
      <c r="N133" s="1212"/>
      <c r="O133" s="1211" t="s">
        <v>47</v>
      </c>
      <c r="P133" s="1212"/>
      <c r="Q133" s="1211" t="s">
        <v>7</v>
      </c>
      <c r="R133" s="1212"/>
      <c r="T133" s="1102" t="s">
        <v>107</v>
      </c>
      <c r="U133" s="1103"/>
      <c r="V133" s="45"/>
      <c r="W133" s="1216" t="str">
        <f>B133</f>
        <v>Near Miss</v>
      </c>
      <c r="X133" s="1217"/>
      <c r="Y133" s="1218"/>
    </row>
    <row r="134" spans="2:25" s="44" customFormat="1" ht="30" customHeight="1" thickBot="1" x14ac:dyDescent="0.3">
      <c r="B134" s="249" t="str">
        <f>B7</f>
        <v>2014  ~  2015</v>
      </c>
      <c r="C134" s="253" t="s">
        <v>6</v>
      </c>
      <c r="D134" s="254" t="s">
        <v>4</v>
      </c>
      <c r="E134" s="253" t="s">
        <v>6</v>
      </c>
      <c r="F134" s="254" t="s">
        <v>4</v>
      </c>
      <c r="G134" s="253" t="s">
        <v>6</v>
      </c>
      <c r="H134" s="254" t="s">
        <v>4</v>
      </c>
      <c r="I134" s="253" t="s">
        <v>6</v>
      </c>
      <c r="J134" s="254" t="s">
        <v>4</v>
      </c>
      <c r="K134" s="253" t="s">
        <v>6</v>
      </c>
      <c r="L134" s="254" t="s">
        <v>4</v>
      </c>
      <c r="M134" s="250" t="s">
        <v>6</v>
      </c>
      <c r="N134" s="251" t="s">
        <v>4</v>
      </c>
      <c r="O134" s="253" t="s">
        <v>6</v>
      </c>
      <c r="P134" s="254" t="s">
        <v>4</v>
      </c>
      <c r="Q134" s="253" t="s">
        <v>6</v>
      </c>
      <c r="R134" s="254" t="s">
        <v>4</v>
      </c>
      <c r="T134" s="319" t="s">
        <v>74</v>
      </c>
      <c r="U134" s="320" t="s">
        <v>1</v>
      </c>
      <c r="V134" s="45"/>
      <c r="W134" s="672" t="s">
        <v>6</v>
      </c>
      <c r="X134" s="662" t="s">
        <v>4</v>
      </c>
      <c r="Y134" s="252" t="s">
        <v>28</v>
      </c>
    </row>
    <row r="135" spans="2:25" ht="15" customHeight="1" x14ac:dyDescent="0.2">
      <c r="B135" s="255" t="s">
        <v>30</v>
      </c>
      <c r="C135" s="382"/>
      <c r="D135" s="383"/>
      <c r="E135" s="268"/>
      <c r="F135" s="269"/>
      <c r="G135" s="382"/>
      <c r="H135" s="384"/>
      <c r="I135" s="385"/>
      <c r="J135" s="386"/>
      <c r="K135" s="382"/>
      <c r="L135" s="383"/>
      <c r="M135" s="382"/>
      <c r="N135" s="384"/>
      <c r="O135" s="387"/>
      <c r="P135" s="384"/>
      <c r="Q135" s="268"/>
      <c r="R135" s="269"/>
      <c r="T135" s="148"/>
      <c r="U135" s="149"/>
      <c r="W135" s="673">
        <f>I135+K135+M135+O135+G135+E135+C135+Q135</f>
        <v>0</v>
      </c>
      <c r="X135" s="683">
        <f>J135+L135+N135+P135+H135+F135+D135+R135</f>
        <v>0</v>
      </c>
      <c r="Y135" s="256">
        <f>W135+X135</f>
        <v>0</v>
      </c>
    </row>
    <row r="136" spans="2:25" ht="15" customHeight="1" x14ac:dyDescent="0.2">
      <c r="B136" s="255" t="s">
        <v>31</v>
      </c>
      <c r="C136" s="350"/>
      <c r="D136" s="388"/>
      <c r="E136" s="288">
        <v>1</v>
      </c>
      <c r="F136" s="277"/>
      <c r="G136" s="350"/>
      <c r="H136" s="389"/>
      <c r="I136" s="270"/>
      <c r="J136" s="271"/>
      <c r="K136" s="350"/>
      <c r="L136" s="388"/>
      <c r="M136" s="350"/>
      <c r="N136" s="389"/>
      <c r="O136" s="308"/>
      <c r="P136" s="389"/>
      <c r="Q136" s="276"/>
      <c r="R136" s="277"/>
      <c r="T136" s="146"/>
      <c r="U136" s="147">
        <v>1</v>
      </c>
      <c r="W136" s="675">
        <f>I136+K136+M136+O136+G136+E136+C136+Q136</f>
        <v>1</v>
      </c>
      <c r="X136" s="684">
        <f>J136+L136+N136+P136+H136+F136+D136+R136</f>
        <v>0</v>
      </c>
      <c r="Y136" s="257">
        <f t="shared" ref="Y136:Y147" si="89">W136+X136</f>
        <v>1</v>
      </c>
    </row>
    <row r="137" spans="2:25" ht="15" customHeight="1" x14ac:dyDescent="0.2">
      <c r="B137" s="255" t="s">
        <v>58</v>
      </c>
      <c r="C137" s="350"/>
      <c r="D137" s="388"/>
      <c r="E137" s="276"/>
      <c r="F137" s="277"/>
      <c r="G137" s="350"/>
      <c r="H137" s="389"/>
      <c r="I137" s="270"/>
      <c r="J137" s="271"/>
      <c r="K137" s="350"/>
      <c r="L137" s="388"/>
      <c r="M137" s="350"/>
      <c r="N137" s="389"/>
      <c r="O137" s="308"/>
      <c r="P137" s="389"/>
      <c r="Q137" s="276"/>
      <c r="R137" s="277"/>
      <c r="T137" s="150"/>
      <c r="U137" s="151"/>
      <c r="W137" s="675">
        <f t="shared" ref="W137:X147" si="90">I137+K137+M137+O137+G137+E137+C137+Q137</f>
        <v>0</v>
      </c>
      <c r="X137" s="684">
        <f t="shared" si="90"/>
        <v>0</v>
      </c>
      <c r="Y137" s="257">
        <f t="shared" si="89"/>
        <v>0</v>
      </c>
    </row>
    <row r="138" spans="2:25" ht="15" customHeight="1" x14ac:dyDescent="0.25">
      <c r="B138" s="259" t="s">
        <v>32</v>
      </c>
      <c r="C138" s="357"/>
      <c r="D138" s="390"/>
      <c r="E138" s="281"/>
      <c r="F138" s="282"/>
      <c r="G138" s="391"/>
      <c r="H138" s="392"/>
      <c r="I138" s="283"/>
      <c r="J138" s="284"/>
      <c r="K138" s="357"/>
      <c r="L138" s="390"/>
      <c r="M138" s="357"/>
      <c r="N138" s="393"/>
      <c r="O138" s="354">
        <v>1</v>
      </c>
      <c r="P138" s="393"/>
      <c r="Q138" s="281"/>
      <c r="R138" s="282"/>
      <c r="T138" s="146">
        <v>2</v>
      </c>
      <c r="U138" s="147">
        <v>3</v>
      </c>
      <c r="W138" s="677">
        <f t="shared" si="90"/>
        <v>1</v>
      </c>
      <c r="X138" s="685">
        <f t="shared" si="90"/>
        <v>0</v>
      </c>
      <c r="Y138" s="260">
        <f t="shared" si="89"/>
        <v>1</v>
      </c>
    </row>
    <row r="139" spans="2:25" ht="15" customHeight="1" x14ac:dyDescent="0.25">
      <c r="B139" s="255" t="s">
        <v>33</v>
      </c>
      <c r="C139" s="394"/>
      <c r="D139" s="388"/>
      <c r="E139" s="395"/>
      <c r="F139" s="277"/>
      <c r="G139" s="350"/>
      <c r="H139" s="389"/>
      <c r="I139" s="270"/>
      <c r="J139" s="271"/>
      <c r="K139" s="394"/>
      <c r="L139" s="388"/>
      <c r="M139" s="350"/>
      <c r="N139" s="396"/>
      <c r="O139" s="397"/>
      <c r="P139" s="389"/>
      <c r="Q139" s="395"/>
      <c r="R139" s="277"/>
      <c r="T139" s="146">
        <v>1</v>
      </c>
      <c r="U139" s="147">
        <v>2</v>
      </c>
      <c r="W139" s="675">
        <f t="shared" si="90"/>
        <v>0</v>
      </c>
      <c r="X139" s="684">
        <f t="shared" si="90"/>
        <v>0</v>
      </c>
      <c r="Y139" s="257">
        <f t="shared" si="89"/>
        <v>0</v>
      </c>
    </row>
    <row r="140" spans="2:25" ht="15" customHeight="1" x14ac:dyDescent="0.25">
      <c r="B140" s="261" t="s">
        <v>34</v>
      </c>
      <c r="C140" s="363"/>
      <c r="D140" s="398"/>
      <c r="E140" s="292"/>
      <c r="F140" s="289"/>
      <c r="G140" s="363"/>
      <c r="H140" s="399"/>
      <c r="I140" s="290"/>
      <c r="J140" s="291"/>
      <c r="K140" s="363"/>
      <c r="L140" s="398"/>
      <c r="M140" s="363"/>
      <c r="N140" s="400">
        <v>1</v>
      </c>
      <c r="O140" s="401"/>
      <c r="P140" s="399"/>
      <c r="Q140" s="292"/>
      <c r="R140" s="289"/>
      <c r="T140" s="146">
        <v>3</v>
      </c>
      <c r="U140" s="147"/>
      <c r="W140" s="679">
        <f t="shared" si="90"/>
        <v>0</v>
      </c>
      <c r="X140" s="686">
        <f t="shared" si="90"/>
        <v>1</v>
      </c>
      <c r="Y140" s="258">
        <f t="shared" si="89"/>
        <v>1</v>
      </c>
    </row>
    <row r="141" spans="2:25" ht="15" customHeight="1" x14ac:dyDescent="0.25">
      <c r="B141" s="255" t="s">
        <v>35</v>
      </c>
      <c r="C141" s="357"/>
      <c r="D141" s="390"/>
      <c r="E141" s="281"/>
      <c r="F141" s="282"/>
      <c r="G141" s="357"/>
      <c r="H141" s="393"/>
      <c r="I141" s="283"/>
      <c r="J141" s="284"/>
      <c r="K141" s="357"/>
      <c r="L141" s="390"/>
      <c r="M141" s="357"/>
      <c r="N141" s="393"/>
      <c r="O141" s="402"/>
      <c r="P141" s="392"/>
      <c r="Q141" s="281"/>
      <c r="R141" s="282"/>
      <c r="T141" s="148"/>
      <c r="U141" s="149"/>
      <c r="W141" s="675">
        <f t="shared" si="90"/>
        <v>0</v>
      </c>
      <c r="X141" s="684">
        <f t="shared" si="90"/>
        <v>0</v>
      </c>
      <c r="Y141" s="260">
        <f t="shared" si="89"/>
        <v>0</v>
      </c>
    </row>
    <row r="142" spans="2:25" ht="15" customHeight="1" x14ac:dyDescent="0.25">
      <c r="B142" s="255" t="s">
        <v>36</v>
      </c>
      <c r="C142" s="394"/>
      <c r="D142" s="388"/>
      <c r="E142" s="395"/>
      <c r="F142" s="277"/>
      <c r="G142" s="350"/>
      <c r="H142" s="389"/>
      <c r="I142" s="270"/>
      <c r="J142" s="271"/>
      <c r="K142" s="350"/>
      <c r="L142" s="388"/>
      <c r="M142" s="394"/>
      <c r="N142" s="389"/>
      <c r="O142" s="308"/>
      <c r="P142" s="389"/>
      <c r="Q142" s="276"/>
      <c r="R142" s="277"/>
      <c r="T142" s="146"/>
      <c r="U142" s="147"/>
      <c r="W142" s="675">
        <f t="shared" si="90"/>
        <v>0</v>
      </c>
      <c r="X142" s="684">
        <f t="shared" si="90"/>
        <v>0</v>
      </c>
      <c r="Y142" s="257">
        <f t="shared" si="89"/>
        <v>0</v>
      </c>
    </row>
    <row r="143" spans="2:25" ht="15" customHeight="1" x14ac:dyDescent="0.2">
      <c r="B143" s="255" t="s">
        <v>37</v>
      </c>
      <c r="C143" s="363"/>
      <c r="D143" s="398"/>
      <c r="E143" s="292"/>
      <c r="F143" s="289"/>
      <c r="G143" s="363"/>
      <c r="H143" s="399"/>
      <c r="I143" s="290"/>
      <c r="J143" s="291"/>
      <c r="K143" s="363"/>
      <c r="L143" s="398"/>
      <c r="M143" s="363"/>
      <c r="N143" s="399"/>
      <c r="O143" s="401"/>
      <c r="P143" s="399"/>
      <c r="Q143" s="292"/>
      <c r="R143" s="289"/>
      <c r="T143" s="150">
        <v>1</v>
      </c>
      <c r="U143" s="151"/>
      <c r="W143" s="679">
        <f t="shared" si="90"/>
        <v>0</v>
      </c>
      <c r="X143" s="686">
        <f t="shared" si="90"/>
        <v>0</v>
      </c>
      <c r="Y143" s="258">
        <f t="shared" si="89"/>
        <v>0</v>
      </c>
    </row>
    <row r="144" spans="2:25" ht="15" customHeight="1" x14ac:dyDescent="0.2">
      <c r="B144" s="259" t="s">
        <v>38</v>
      </c>
      <c r="C144" s="350"/>
      <c r="D144" s="388"/>
      <c r="E144" s="276"/>
      <c r="F144" s="277"/>
      <c r="G144" s="350"/>
      <c r="H144" s="285">
        <v>1</v>
      </c>
      <c r="I144" s="270"/>
      <c r="J144" s="271"/>
      <c r="K144" s="350"/>
      <c r="L144" s="388"/>
      <c r="M144" s="350"/>
      <c r="N144" s="389"/>
      <c r="O144" s="308"/>
      <c r="P144" s="389"/>
      <c r="Q144" s="276"/>
      <c r="R144" s="277"/>
      <c r="T144" s="146">
        <v>1</v>
      </c>
      <c r="U144" s="147">
        <v>1</v>
      </c>
      <c r="W144" s="675">
        <f t="shared" si="90"/>
        <v>0</v>
      </c>
      <c r="X144" s="684">
        <f t="shared" si="90"/>
        <v>1</v>
      </c>
      <c r="Y144" s="257">
        <f t="shared" si="89"/>
        <v>1</v>
      </c>
    </row>
    <row r="145" spans="2:25" ht="15" customHeight="1" x14ac:dyDescent="0.2">
      <c r="B145" s="255" t="s">
        <v>39</v>
      </c>
      <c r="C145" s="350"/>
      <c r="D145" s="388"/>
      <c r="E145" s="276"/>
      <c r="F145" s="277"/>
      <c r="G145" s="350"/>
      <c r="H145" s="389"/>
      <c r="I145" s="270"/>
      <c r="J145" s="271"/>
      <c r="K145" s="350"/>
      <c r="L145" s="388"/>
      <c r="M145" s="403">
        <v>2</v>
      </c>
      <c r="N145" s="389"/>
      <c r="O145" s="308"/>
      <c r="P145" s="389"/>
      <c r="Q145" s="276"/>
      <c r="R145" s="277"/>
      <c r="T145" s="146">
        <v>3</v>
      </c>
      <c r="U145" s="147">
        <v>1</v>
      </c>
      <c r="W145" s="675">
        <f t="shared" si="90"/>
        <v>2</v>
      </c>
      <c r="X145" s="684">
        <f t="shared" si="90"/>
        <v>0</v>
      </c>
      <c r="Y145" s="257">
        <f t="shared" si="89"/>
        <v>2</v>
      </c>
    </row>
    <row r="146" spans="2:25" ht="15" customHeight="1" thickBot="1" x14ac:dyDescent="0.25">
      <c r="B146" s="255" t="s">
        <v>40</v>
      </c>
      <c r="C146" s="404"/>
      <c r="D146" s="405"/>
      <c r="E146" s="406">
        <v>1</v>
      </c>
      <c r="F146" s="299"/>
      <c r="G146" s="404"/>
      <c r="H146" s="407"/>
      <c r="I146" s="408"/>
      <c r="J146" s="409"/>
      <c r="K146" s="404"/>
      <c r="L146" s="405"/>
      <c r="M146" s="410">
        <v>1</v>
      </c>
      <c r="N146" s="407"/>
      <c r="O146" s="411"/>
      <c r="P146" s="407"/>
      <c r="Q146" s="406">
        <v>1</v>
      </c>
      <c r="R146" s="299"/>
      <c r="T146" s="146">
        <v>6</v>
      </c>
      <c r="U146" s="147"/>
      <c r="W146" s="681">
        <f t="shared" si="90"/>
        <v>3</v>
      </c>
      <c r="X146" s="687">
        <f t="shared" si="90"/>
        <v>0</v>
      </c>
      <c r="Y146" s="302">
        <f t="shared" si="89"/>
        <v>3</v>
      </c>
    </row>
    <row r="147" spans="2:25" s="2" customFormat="1" ht="15" customHeight="1" thickBot="1" x14ac:dyDescent="0.25">
      <c r="B147" s="303" t="s">
        <v>29</v>
      </c>
      <c r="C147" s="412">
        <f>SUM(C135:C146)</f>
        <v>0</v>
      </c>
      <c r="D147" s="305">
        <f t="shared" ref="D147:R147" si="91">SUM(D135:D146)</f>
        <v>0</v>
      </c>
      <c r="E147" s="412">
        <f>SUM(E135:E146)</f>
        <v>2</v>
      </c>
      <c r="F147" s="413">
        <f t="shared" si="91"/>
        <v>0</v>
      </c>
      <c r="G147" s="412">
        <f t="shared" si="91"/>
        <v>0</v>
      </c>
      <c r="H147" s="413">
        <f t="shared" si="91"/>
        <v>1</v>
      </c>
      <c r="I147" s="412">
        <f t="shared" si="91"/>
        <v>0</v>
      </c>
      <c r="J147" s="305">
        <f t="shared" si="91"/>
        <v>0</v>
      </c>
      <c r="K147" s="412">
        <f t="shared" si="91"/>
        <v>0</v>
      </c>
      <c r="L147" s="305">
        <f t="shared" si="91"/>
        <v>0</v>
      </c>
      <c r="M147" s="412">
        <f t="shared" si="91"/>
        <v>3</v>
      </c>
      <c r="N147" s="413">
        <f t="shared" si="91"/>
        <v>1</v>
      </c>
      <c r="O147" s="412">
        <f t="shared" si="91"/>
        <v>1</v>
      </c>
      <c r="P147" s="305">
        <f t="shared" si="91"/>
        <v>0</v>
      </c>
      <c r="Q147" s="412">
        <f t="shared" si="91"/>
        <v>1</v>
      </c>
      <c r="R147" s="413">
        <f t="shared" si="91"/>
        <v>0</v>
      </c>
      <c r="T147" s="304">
        <f>SUM(T135:T146)</f>
        <v>17</v>
      </c>
      <c r="U147" s="305">
        <f>SUM(U135:U146)</f>
        <v>8</v>
      </c>
      <c r="V147" s="14"/>
      <c r="W147" s="262">
        <f t="shared" si="90"/>
        <v>7</v>
      </c>
      <c r="X147" s="305">
        <f t="shared" si="90"/>
        <v>2</v>
      </c>
      <c r="Y147" s="307">
        <f t="shared" si="89"/>
        <v>9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R148" si="92">D135</f>
        <v>0</v>
      </c>
      <c r="E148" s="447">
        <f t="shared" si="92"/>
        <v>0</v>
      </c>
      <c r="F148" s="467">
        <f t="shared" si="92"/>
        <v>0</v>
      </c>
      <c r="G148" s="447">
        <f t="shared" si="92"/>
        <v>0</v>
      </c>
      <c r="H148" s="467">
        <f t="shared" si="92"/>
        <v>0</v>
      </c>
      <c r="I148" s="447">
        <f t="shared" si="92"/>
        <v>0</v>
      </c>
      <c r="J148" s="467">
        <f t="shared" si="92"/>
        <v>0</v>
      </c>
      <c r="K148" s="447">
        <f t="shared" si="92"/>
        <v>0</v>
      </c>
      <c r="L148" s="467">
        <f t="shared" si="92"/>
        <v>0</v>
      </c>
      <c r="M148" s="447">
        <f t="shared" si="92"/>
        <v>0</v>
      </c>
      <c r="N148" s="467">
        <f t="shared" si="92"/>
        <v>0</v>
      </c>
      <c r="O148" s="447">
        <f t="shared" si="92"/>
        <v>0</v>
      </c>
      <c r="P148" s="467">
        <f t="shared" si="92"/>
        <v>0</v>
      </c>
      <c r="Q148" s="447">
        <f t="shared" si="92"/>
        <v>0</v>
      </c>
      <c r="R148" s="467">
        <f t="shared" si="92"/>
        <v>0</v>
      </c>
      <c r="T148" s="447">
        <f>T135</f>
        <v>0</v>
      </c>
      <c r="U148" s="467">
        <f>U135</f>
        <v>0</v>
      </c>
      <c r="V148" s="14"/>
      <c r="W148" s="447">
        <f>W135</f>
        <v>0</v>
      </c>
      <c r="X148" s="449">
        <f>X135</f>
        <v>0</v>
      </c>
      <c r="Y148" s="456">
        <f>Y135</f>
        <v>0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D159" si="93">D136+D148</f>
        <v>0</v>
      </c>
      <c r="E149" s="461">
        <f t="shared" ref="E149:E159" si="94">E136+E148</f>
        <v>1</v>
      </c>
      <c r="F149" s="468">
        <f t="shared" ref="F149:F159" si="95">F136+F148</f>
        <v>0</v>
      </c>
      <c r="G149" s="461">
        <f t="shared" ref="G149:G159" si="96">G136+G148</f>
        <v>0</v>
      </c>
      <c r="H149" s="468">
        <f t="shared" ref="H149:H159" si="97">H136+H148</f>
        <v>0</v>
      </c>
      <c r="I149" s="461">
        <f t="shared" ref="I149:I159" si="98">I136+I148</f>
        <v>0</v>
      </c>
      <c r="J149" s="468">
        <f t="shared" ref="J149:J159" si="99">J136+J148</f>
        <v>0</v>
      </c>
      <c r="K149" s="461">
        <f t="shared" ref="K149:K159" si="100">K136+K148</f>
        <v>0</v>
      </c>
      <c r="L149" s="468">
        <f t="shared" ref="L149:L159" si="101">L136+L148</f>
        <v>0</v>
      </c>
      <c r="M149" s="461">
        <f t="shared" ref="M149:M159" si="102">M136+M148</f>
        <v>0</v>
      </c>
      <c r="N149" s="468">
        <f t="shared" ref="N149:N159" si="103">N136+N148</f>
        <v>0</v>
      </c>
      <c r="O149" s="461">
        <f t="shared" ref="O149:O159" si="104">O136+O148</f>
        <v>0</v>
      </c>
      <c r="P149" s="468">
        <f t="shared" ref="P149:P159" si="105">P136+P148</f>
        <v>0</v>
      </c>
      <c r="Q149" s="461">
        <f t="shared" ref="Q149:Q159" si="106">Q136+Q148</f>
        <v>0</v>
      </c>
      <c r="R149" s="468">
        <f t="shared" ref="R149:R159" si="107">R136+R148</f>
        <v>0</v>
      </c>
      <c r="T149" s="461">
        <f t="shared" ref="T149:T159" si="108">T136+T148</f>
        <v>0</v>
      </c>
      <c r="U149" s="468">
        <f t="shared" ref="U149:U159" si="109">U136+U148</f>
        <v>1</v>
      </c>
      <c r="V149" s="14"/>
      <c r="W149" s="461">
        <f t="shared" ref="W149:W159" si="110">W136+W148</f>
        <v>1</v>
      </c>
      <c r="X149" s="450">
        <f t="shared" ref="X149:X159" si="111">X136+X148</f>
        <v>0</v>
      </c>
      <c r="Y149" s="457">
        <f t="shared" ref="Y149:Y159" si="112">Y136+Y148</f>
        <v>1</v>
      </c>
    </row>
    <row r="150" spans="2:25" ht="15" hidden="1" customHeight="1" x14ac:dyDescent="0.2">
      <c r="B150" s="443" t="s">
        <v>58</v>
      </c>
      <c r="C150" s="462">
        <f t="shared" ref="C150:C159" si="113">C137+C149</f>
        <v>0</v>
      </c>
      <c r="D150" s="469">
        <f t="shared" si="93"/>
        <v>0</v>
      </c>
      <c r="E150" s="462">
        <f t="shared" si="94"/>
        <v>1</v>
      </c>
      <c r="F150" s="469">
        <f t="shared" si="95"/>
        <v>0</v>
      </c>
      <c r="G150" s="462">
        <f t="shared" si="96"/>
        <v>0</v>
      </c>
      <c r="H150" s="469">
        <f t="shared" si="97"/>
        <v>0</v>
      </c>
      <c r="I150" s="462">
        <f t="shared" si="98"/>
        <v>0</v>
      </c>
      <c r="J150" s="469">
        <f t="shared" si="99"/>
        <v>0</v>
      </c>
      <c r="K150" s="462">
        <f t="shared" si="100"/>
        <v>0</v>
      </c>
      <c r="L150" s="469">
        <f t="shared" si="101"/>
        <v>0</v>
      </c>
      <c r="M150" s="462">
        <f t="shared" si="102"/>
        <v>0</v>
      </c>
      <c r="N150" s="469">
        <f t="shared" si="103"/>
        <v>0</v>
      </c>
      <c r="O150" s="462">
        <f t="shared" si="104"/>
        <v>0</v>
      </c>
      <c r="P150" s="469">
        <f t="shared" si="105"/>
        <v>0</v>
      </c>
      <c r="Q150" s="462">
        <f t="shared" si="106"/>
        <v>0</v>
      </c>
      <c r="R150" s="469">
        <f t="shared" si="107"/>
        <v>0</v>
      </c>
      <c r="T150" s="462">
        <f t="shared" si="108"/>
        <v>0</v>
      </c>
      <c r="U150" s="469">
        <f t="shared" si="109"/>
        <v>1</v>
      </c>
      <c r="V150" s="14"/>
      <c r="W150" s="462">
        <f t="shared" si="110"/>
        <v>1</v>
      </c>
      <c r="X150" s="452">
        <f t="shared" si="111"/>
        <v>0</v>
      </c>
      <c r="Y150" s="458">
        <f t="shared" si="112"/>
        <v>1</v>
      </c>
    </row>
    <row r="151" spans="2:25" ht="15" hidden="1" customHeight="1" x14ac:dyDescent="0.2">
      <c r="B151" s="444" t="s">
        <v>32</v>
      </c>
      <c r="C151" s="461">
        <f t="shared" si="113"/>
        <v>0</v>
      </c>
      <c r="D151" s="468">
        <f t="shared" si="93"/>
        <v>0</v>
      </c>
      <c r="E151" s="461">
        <f t="shared" si="94"/>
        <v>1</v>
      </c>
      <c r="F151" s="468">
        <f t="shared" si="95"/>
        <v>0</v>
      </c>
      <c r="G151" s="461">
        <f t="shared" si="96"/>
        <v>0</v>
      </c>
      <c r="H151" s="468">
        <f t="shared" si="97"/>
        <v>0</v>
      </c>
      <c r="I151" s="461">
        <f t="shared" si="98"/>
        <v>0</v>
      </c>
      <c r="J151" s="468">
        <f t="shared" si="99"/>
        <v>0</v>
      </c>
      <c r="K151" s="461">
        <f t="shared" si="100"/>
        <v>0</v>
      </c>
      <c r="L151" s="468">
        <f t="shared" si="101"/>
        <v>0</v>
      </c>
      <c r="M151" s="461">
        <f t="shared" si="102"/>
        <v>0</v>
      </c>
      <c r="N151" s="468">
        <f t="shared" si="103"/>
        <v>0</v>
      </c>
      <c r="O151" s="461">
        <f t="shared" si="104"/>
        <v>1</v>
      </c>
      <c r="P151" s="468">
        <f t="shared" si="105"/>
        <v>0</v>
      </c>
      <c r="Q151" s="461">
        <f t="shared" si="106"/>
        <v>0</v>
      </c>
      <c r="R151" s="468">
        <f t="shared" si="107"/>
        <v>0</v>
      </c>
      <c r="T151" s="461">
        <f t="shared" si="108"/>
        <v>2</v>
      </c>
      <c r="U151" s="468">
        <f t="shared" si="109"/>
        <v>4</v>
      </c>
      <c r="V151" s="14"/>
      <c r="W151" s="461">
        <f t="shared" si="110"/>
        <v>2</v>
      </c>
      <c r="X151" s="450">
        <f t="shared" si="111"/>
        <v>0</v>
      </c>
      <c r="Y151" s="457">
        <f t="shared" si="112"/>
        <v>2</v>
      </c>
    </row>
    <row r="152" spans="2:25" ht="15" hidden="1" customHeight="1" x14ac:dyDescent="0.2">
      <c r="B152" s="443" t="s">
        <v>33</v>
      </c>
      <c r="C152" s="461">
        <f t="shared" si="113"/>
        <v>0</v>
      </c>
      <c r="D152" s="468">
        <f t="shared" si="93"/>
        <v>0</v>
      </c>
      <c r="E152" s="461">
        <f t="shared" si="94"/>
        <v>1</v>
      </c>
      <c r="F152" s="468">
        <f t="shared" si="95"/>
        <v>0</v>
      </c>
      <c r="G152" s="461">
        <f t="shared" si="96"/>
        <v>0</v>
      </c>
      <c r="H152" s="468">
        <f t="shared" si="97"/>
        <v>0</v>
      </c>
      <c r="I152" s="461">
        <f t="shared" si="98"/>
        <v>0</v>
      </c>
      <c r="J152" s="468">
        <f t="shared" si="99"/>
        <v>0</v>
      </c>
      <c r="K152" s="461">
        <f t="shared" si="100"/>
        <v>0</v>
      </c>
      <c r="L152" s="468">
        <f t="shared" si="101"/>
        <v>0</v>
      </c>
      <c r="M152" s="461">
        <f t="shared" si="102"/>
        <v>0</v>
      </c>
      <c r="N152" s="468">
        <f t="shared" si="103"/>
        <v>0</v>
      </c>
      <c r="O152" s="461">
        <f t="shared" si="104"/>
        <v>1</v>
      </c>
      <c r="P152" s="468">
        <f t="shared" si="105"/>
        <v>0</v>
      </c>
      <c r="Q152" s="461">
        <f t="shared" si="106"/>
        <v>0</v>
      </c>
      <c r="R152" s="468">
        <f t="shared" si="107"/>
        <v>0</v>
      </c>
      <c r="T152" s="461">
        <f t="shared" si="108"/>
        <v>3</v>
      </c>
      <c r="U152" s="468">
        <f t="shared" si="109"/>
        <v>6</v>
      </c>
      <c r="V152" s="14"/>
      <c r="W152" s="461">
        <f t="shared" si="110"/>
        <v>2</v>
      </c>
      <c r="X152" s="450">
        <f t="shared" si="111"/>
        <v>0</v>
      </c>
      <c r="Y152" s="457">
        <f t="shared" si="112"/>
        <v>2</v>
      </c>
    </row>
    <row r="153" spans="2:25" ht="15" hidden="1" customHeight="1" x14ac:dyDescent="0.2">
      <c r="B153" s="445" t="s">
        <v>34</v>
      </c>
      <c r="C153" s="461">
        <f t="shared" si="113"/>
        <v>0</v>
      </c>
      <c r="D153" s="468">
        <f t="shared" si="93"/>
        <v>0</v>
      </c>
      <c r="E153" s="461">
        <f t="shared" si="94"/>
        <v>1</v>
      </c>
      <c r="F153" s="468">
        <f t="shared" si="95"/>
        <v>0</v>
      </c>
      <c r="G153" s="461">
        <f t="shared" si="96"/>
        <v>0</v>
      </c>
      <c r="H153" s="468">
        <f t="shared" si="97"/>
        <v>0</v>
      </c>
      <c r="I153" s="461">
        <f t="shared" si="98"/>
        <v>0</v>
      </c>
      <c r="J153" s="468">
        <f t="shared" si="99"/>
        <v>0</v>
      </c>
      <c r="K153" s="461">
        <f t="shared" si="100"/>
        <v>0</v>
      </c>
      <c r="L153" s="468">
        <f t="shared" si="101"/>
        <v>0</v>
      </c>
      <c r="M153" s="461">
        <f t="shared" si="102"/>
        <v>0</v>
      </c>
      <c r="N153" s="468">
        <f t="shared" si="103"/>
        <v>1</v>
      </c>
      <c r="O153" s="461">
        <f t="shared" si="104"/>
        <v>1</v>
      </c>
      <c r="P153" s="468">
        <f t="shared" si="105"/>
        <v>0</v>
      </c>
      <c r="Q153" s="461">
        <f t="shared" si="106"/>
        <v>0</v>
      </c>
      <c r="R153" s="468">
        <f t="shared" si="107"/>
        <v>0</v>
      </c>
      <c r="T153" s="461">
        <f t="shared" si="108"/>
        <v>6</v>
      </c>
      <c r="U153" s="468">
        <f t="shared" si="109"/>
        <v>6</v>
      </c>
      <c r="V153" s="14"/>
      <c r="W153" s="461">
        <f t="shared" si="110"/>
        <v>2</v>
      </c>
      <c r="X153" s="450">
        <f t="shared" si="111"/>
        <v>1</v>
      </c>
      <c r="Y153" s="457">
        <f t="shared" si="112"/>
        <v>3</v>
      </c>
    </row>
    <row r="154" spans="2:25" ht="15" hidden="1" customHeight="1" x14ac:dyDescent="0.2">
      <c r="B154" s="443" t="s">
        <v>35</v>
      </c>
      <c r="C154" s="463">
        <f t="shared" si="113"/>
        <v>0</v>
      </c>
      <c r="D154" s="470">
        <f t="shared" si="93"/>
        <v>0</v>
      </c>
      <c r="E154" s="463">
        <f t="shared" si="94"/>
        <v>1</v>
      </c>
      <c r="F154" s="470">
        <f t="shared" si="95"/>
        <v>0</v>
      </c>
      <c r="G154" s="463">
        <f t="shared" si="96"/>
        <v>0</v>
      </c>
      <c r="H154" s="470">
        <f t="shared" si="97"/>
        <v>0</v>
      </c>
      <c r="I154" s="463">
        <f t="shared" si="98"/>
        <v>0</v>
      </c>
      <c r="J154" s="470">
        <f t="shared" si="99"/>
        <v>0</v>
      </c>
      <c r="K154" s="463">
        <f t="shared" si="100"/>
        <v>0</v>
      </c>
      <c r="L154" s="470">
        <f t="shared" si="101"/>
        <v>0</v>
      </c>
      <c r="M154" s="463">
        <f t="shared" si="102"/>
        <v>0</v>
      </c>
      <c r="N154" s="470">
        <f t="shared" si="103"/>
        <v>1</v>
      </c>
      <c r="O154" s="463">
        <f t="shared" si="104"/>
        <v>1</v>
      </c>
      <c r="P154" s="470">
        <f t="shared" si="105"/>
        <v>0</v>
      </c>
      <c r="Q154" s="463">
        <f t="shared" si="106"/>
        <v>0</v>
      </c>
      <c r="R154" s="470">
        <f t="shared" si="107"/>
        <v>0</v>
      </c>
      <c r="T154" s="463">
        <f t="shared" si="108"/>
        <v>6</v>
      </c>
      <c r="U154" s="470">
        <f t="shared" si="109"/>
        <v>6</v>
      </c>
      <c r="V154" s="14"/>
      <c r="W154" s="463">
        <f t="shared" si="110"/>
        <v>2</v>
      </c>
      <c r="X154" s="454">
        <f t="shared" si="111"/>
        <v>1</v>
      </c>
      <c r="Y154" s="459">
        <f t="shared" si="112"/>
        <v>3</v>
      </c>
    </row>
    <row r="155" spans="2:25" ht="15" hidden="1" customHeight="1" x14ac:dyDescent="0.2">
      <c r="B155" s="443" t="s">
        <v>36</v>
      </c>
      <c r="C155" s="461">
        <f t="shared" si="113"/>
        <v>0</v>
      </c>
      <c r="D155" s="468">
        <f t="shared" si="93"/>
        <v>0</v>
      </c>
      <c r="E155" s="461">
        <f t="shared" si="94"/>
        <v>1</v>
      </c>
      <c r="F155" s="468">
        <f t="shared" si="95"/>
        <v>0</v>
      </c>
      <c r="G155" s="461">
        <f t="shared" si="96"/>
        <v>0</v>
      </c>
      <c r="H155" s="468">
        <f t="shared" si="97"/>
        <v>0</v>
      </c>
      <c r="I155" s="461">
        <f t="shared" si="98"/>
        <v>0</v>
      </c>
      <c r="J155" s="468">
        <f t="shared" si="99"/>
        <v>0</v>
      </c>
      <c r="K155" s="461">
        <f t="shared" si="100"/>
        <v>0</v>
      </c>
      <c r="L155" s="468">
        <f t="shared" si="101"/>
        <v>0</v>
      </c>
      <c r="M155" s="461">
        <f t="shared" si="102"/>
        <v>0</v>
      </c>
      <c r="N155" s="468">
        <f t="shared" si="103"/>
        <v>1</v>
      </c>
      <c r="O155" s="461">
        <f t="shared" si="104"/>
        <v>1</v>
      </c>
      <c r="P155" s="468">
        <f t="shared" si="105"/>
        <v>0</v>
      </c>
      <c r="Q155" s="461">
        <f t="shared" si="106"/>
        <v>0</v>
      </c>
      <c r="R155" s="468">
        <f t="shared" si="107"/>
        <v>0</v>
      </c>
      <c r="T155" s="461">
        <f t="shared" si="108"/>
        <v>6</v>
      </c>
      <c r="U155" s="468">
        <f t="shared" si="109"/>
        <v>6</v>
      </c>
      <c r="V155" s="14"/>
      <c r="W155" s="461">
        <f t="shared" si="110"/>
        <v>2</v>
      </c>
      <c r="X155" s="450">
        <f t="shared" si="111"/>
        <v>1</v>
      </c>
      <c r="Y155" s="457">
        <f t="shared" si="112"/>
        <v>3</v>
      </c>
    </row>
    <row r="156" spans="2:25" ht="15" hidden="1" customHeight="1" x14ac:dyDescent="0.2">
      <c r="B156" s="443" t="s">
        <v>37</v>
      </c>
      <c r="C156" s="462">
        <f t="shared" si="113"/>
        <v>0</v>
      </c>
      <c r="D156" s="469">
        <f t="shared" si="93"/>
        <v>0</v>
      </c>
      <c r="E156" s="462">
        <f t="shared" si="94"/>
        <v>1</v>
      </c>
      <c r="F156" s="469">
        <f t="shared" si="95"/>
        <v>0</v>
      </c>
      <c r="G156" s="462">
        <f t="shared" si="96"/>
        <v>0</v>
      </c>
      <c r="H156" s="469">
        <f t="shared" si="97"/>
        <v>0</v>
      </c>
      <c r="I156" s="462">
        <f t="shared" si="98"/>
        <v>0</v>
      </c>
      <c r="J156" s="469">
        <f t="shared" si="99"/>
        <v>0</v>
      </c>
      <c r="K156" s="462">
        <f t="shared" si="100"/>
        <v>0</v>
      </c>
      <c r="L156" s="469">
        <f t="shared" si="101"/>
        <v>0</v>
      </c>
      <c r="M156" s="462">
        <f t="shared" si="102"/>
        <v>0</v>
      </c>
      <c r="N156" s="469">
        <f t="shared" si="103"/>
        <v>1</v>
      </c>
      <c r="O156" s="462">
        <f t="shared" si="104"/>
        <v>1</v>
      </c>
      <c r="P156" s="469">
        <f t="shared" si="105"/>
        <v>0</v>
      </c>
      <c r="Q156" s="462">
        <f t="shared" si="106"/>
        <v>0</v>
      </c>
      <c r="R156" s="469">
        <f t="shared" si="107"/>
        <v>0</v>
      </c>
      <c r="T156" s="462">
        <f t="shared" si="108"/>
        <v>7</v>
      </c>
      <c r="U156" s="469">
        <f t="shared" si="109"/>
        <v>6</v>
      </c>
      <c r="V156" s="14"/>
      <c r="W156" s="462">
        <f t="shared" si="110"/>
        <v>2</v>
      </c>
      <c r="X156" s="452">
        <f t="shared" si="111"/>
        <v>1</v>
      </c>
      <c r="Y156" s="458">
        <f t="shared" si="112"/>
        <v>3</v>
      </c>
    </row>
    <row r="157" spans="2:25" ht="15" hidden="1" customHeight="1" x14ac:dyDescent="0.2">
      <c r="B157" s="444" t="s">
        <v>38</v>
      </c>
      <c r="C157" s="461">
        <f t="shared" si="113"/>
        <v>0</v>
      </c>
      <c r="D157" s="468">
        <f t="shared" si="93"/>
        <v>0</v>
      </c>
      <c r="E157" s="461">
        <f t="shared" si="94"/>
        <v>1</v>
      </c>
      <c r="F157" s="468">
        <f t="shared" si="95"/>
        <v>0</v>
      </c>
      <c r="G157" s="461">
        <f t="shared" si="96"/>
        <v>0</v>
      </c>
      <c r="H157" s="468">
        <f t="shared" si="97"/>
        <v>1</v>
      </c>
      <c r="I157" s="461">
        <f t="shared" si="98"/>
        <v>0</v>
      </c>
      <c r="J157" s="468">
        <f t="shared" si="99"/>
        <v>0</v>
      </c>
      <c r="K157" s="461">
        <f t="shared" si="100"/>
        <v>0</v>
      </c>
      <c r="L157" s="468">
        <f t="shared" si="101"/>
        <v>0</v>
      </c>
      <c r="M157" s="461">
        <f t="shared" si="102"/>
        <v>0</v>
      </c>
      <c r="N157" s="468">
        <f t="shared" si="103"/>
        <v>1</v>
      </c>
      <c r="O157" s="461">
        <f t="shared" si="104"/>
        <v>1</v>
      </c>
      <c r="P157" s="468">
        <f t="shared" si="105"/>
        <v>0</v>
      </c>
      <c r="Q157" s="461">
        <f t="shared" si="106"/>
        <v>0</v>
      </c>
      <c r="R157" s="468">
        <f t="shared" si="107"/>
        <v>0</v>
      </c>
      <c r="T157" s="461">
        <f t="shared" si="108"/>
        <v>8</v>
      </c>
      <c r="U157" s="468">
        <f t="shared" si="109"/>
        <v>7</v>
      </c>
      <c r="V157" s="14"/>
      <c r="W157" s="461">
        <f t="shared" si="110"/>
        <v>2</v>
      </c>
      <c r="X157" s="450">
        <f t="shared" si="111"/>
        <v>2</v>
      </c>
      <c r="Y157" s="457">
        <f t="shared" si="112"/>
        <v>4</v>
      </c>
    </row>
    <row r="158" spans="2:25" ht="15" hidden="1" customHeight="1" x14ac:dyDescent="0.2">
      <c r="B158" s="443" t="s">
        <v>39</v>
      </c>
      <c r="C158" s="461">
        <f t="shared" si="113"/>
        <v>0</v>
      </c>
      <c r="D158" s="468">
        <f t="shared" si="93"/>
        <v>0</v>
      </c>
      <c r="E158" s="461">
        <f t="shared" si="94"/>
        <v>1</v>
      </c>
      <c r="F158" s="468">
        <f t="shared" si="95"/>
        <v>0</v>
      </c>
      <c r="G158" s="461">
        <f t="shared" si="96"/>
        <v>0</v>
      </c>
      <c r="H158" s="468">
        <f t="shared" si="97"/>
        <v>1</v>
      </c>
      <c r="I158" s="461">
        <f t="shared" si="98"/>
        <v>0</v>
      </c>
      <c r="J158" s="468">
        <f t="shared" si="99"/>
        <v>0</v>
      </c>
      <c r="K158" s="461">
        <f t="shared" si="100"/>
        <v>0</v>
      </c>
      <c r="L158" s="468">
        <f t="shared" si="101"/>
        <v>0</v>
      </c>
      <c r="M158" s="461">
        <f t="shared" si="102"/>
        <v>2</v>
      </c>
      <c r="N158" s="468">
        <f t="shared" si="103"/>
        <v>1</v>
      </c>
      <c r="O158" s="461">
        <f t="shared" si="104"/>
        <v>1</v>
      </c>
      <c r="P158" s="468">
        <f t="shared" si="105"/>
        <v>0</v>
      </c>
      <c r="Q158" s="461">
        <f t="shared" si="106"/>
        <v>0</v>
      </c>
      <c r="R158" s="468">
        <f t="shared" si="107"/>
        <v>0</v>
      </c>
      <c r="T158" s="461">
        <f t="shared" si="108"/>
        <v>11</v>
      </c>
      <c r="U158" s="468">
        <f t="shared" si="109"/>
        <v>8</v>
      </c>
      <c r="V158" s="14"/>
      <c r="W158" s="461">
        <f t="shared" si="110"/>
        <v>4</v>
      </c>
      <c r="X158" s="450">
        <f t="shared" si="111"/>
        <v>2</v>
      </c>
      <c r="Y158" s="457">
        <f t="shared" si="112"/>
        <v>6</v>
      </c>
    </row>
    <row r="159" spans="2:25" ht="15" hidden="1" customHeight="1" thickBot="1" x14ac:dyDescent="0.25">
      <c r="B159" s="446" t="s">
        <v>40</v>
      </c>
      <c r="C159" s="464">
        <f t="shared" si="113"/>
        <v>0</v>
      </c>
      <c r="D159" s="471">
        <f t="shared" si="93"/>
        <v>0</v>
      </c>
      <c r="E159" s="464">
        <f t="shared" si="94"/>
        <v>2</v>
      </c>
      <c r="F159" s="471">
        <f t="shared" si="95"/>
        <v>0</v>
      </c>
      <c r="G159" s="464">
        <f t="shared" si="96"/>
        <v>0</v>
      </c>
      <c r="H159" s="471">
        <f t="shared" si="97"/>
        <v>1</v>
      </c>
      <c r="I159" s="464">
        <f t="shared" si="98"/>
        <v>0</v>
      </c>
      <c r="J159" s="471">
        <f t="shared" si="99"/>
        <v>0</v>
      </c>
      <c r="K159" s="464">
        <f t="shared" si="100"/>
        <v>0</v>
      </c>
      <c r="L159" s="471">
        <f t="shared" si="101"/>
        <v>0</v>
      </c>
      <c r="M159" s="464">
        <f t="shared" si="102"/>
        <v>3</v>
      </c>
      <c r="N159" s="471">
        <f t="shared" si="103"/>
        <v>1</v>
      </c>
      <c r="O159" s="464">
        <f t="shared" si="104"/>
        <v>1</v>
      </c>
      <c r="P159" s="471">
        <f t="shared" si="105"/>
        <v>0</v>
      </c>
      <c r="Q159" s="464">
        <f t="shared" si="106"/>
        <v>1</v>
      </c>
      <c r="R159" s="471">
        <f t="shared" si="107"/>
        <v>0</v>
      </c>
      <c r="T159" s="464">
        <f t="shared" si="108"/>
        <v>17</v>
      </c>
      <c r="U159" s="471">
        <f t="shared" si="109"/>
        <v>8</v>
      </c>
      <c r="V159" s="14"/>
      <c r="W159" s="464">
        <f t="shared" si="110"/>
        <v>7</v>
      </c>
      <c r="X159" s="465">
        <f t="shared" si="111"/>
        <v>2</v>
      </c>
      <c r="Y159" s="460">
        <f t="shared" si="112"/>
        <v>9</v>
      </c>
    </row>
    <row r="160" spans="2:25" ht="15" customHeight="1" x14ac:dyDescent="0.2">
      <c r="B160" s="310"/>
      <c r="C160" s="341"/>
      <c r="D160" s="341"/>
      <c r="E160" s="376"/>
      <c r="F160" s="376"/>
      <c r="G160" s="376"/>
      <c r="H160" s="376"/>
      <c r="I160" s="376"/>
      <c r="J160" s="376"/>
      <c r="K160" s="376"/>
      <c r="L160" s="376"/>
      <c r="M160" s="376"/>
      <c r="N160" s="376"/>
      <c r="O160" s="376"/>
      <c r="P160" s="376"/>
      <c r="Q160" s="376"/>
      <c r="T160" s="138"/>
      <c r="U160" s="139"/>
    </row>
    <row r="161" spans="2:25" ht="15" customHeight="1" x14ac:dyDescent="0.2">
      <c r="E161" s="313"/>
      <c r="F161" s="314" t="s">
        <v>42</v>
      </c>
      <c r="G161" s="315"/>
      <c r="H161" s="315"/>
      <c r="I161" s="316"/>
      <c r="J161" s="317" t="s">
        <v>0</v>
      </c>
      <c r="M161" s="715"/>
      <c r="N161" s="656" t="s">
        <v>3</v>
      </c>
      <c r="T161" s="140" t="s">
        <v>80</v>
      </c>
      <c r="U161" s="141"/>
    </row>
    <row r="162" spans="2:25" ht="15" customHeight="1" thickBot="1" x14ac:dyDescent="0.25"/>
    <row r="163" spans="2:25" s="46" customFormat="1" ht="30" customHeight="1" thickBot="1" x14ac:dyDescent="0.3">
      <c r="B163" s="414" t="s">
        <v>68</v>
      </c>
      <c r="C163" s="1211" t="s">
        <v>22</v>
      </c>
      <c r="D163" s="1212"/>
      <c r="E163" s="1211" t="s">
        <v>23</v>
      </c>
      <c r="F163" s="1212"/>
      <c r="G163" s="1211" t="s">
        <v>24</v>
      </c>
      <c r="H163" s="1212"/>
      <c r="I163" s="1211" t="s">
        <v>25</v>
      </c>
      <c r="J163" s="1212"/>
      <c r="K163" s="1211" t="s">
        <v>17</v>
      </c>
      <c r="L163" s="1212"/>
      <c r="M163" s="1211" t="s">
        <v>26</v>
      </c>
      <c r="N163" s="1212"/>
      <c r="O163" s="1211" t="s">
        <v>27</v>
      </c>
      <c r="P163" s="1212"/>
      <c r="T163" s="1102" t="s">
        <v>106</v>
      </c>
      <c r="U163" s="1103"/>
      <c r="V163" s="1104" t="s">
        <v>3</v>
      </c>
      <c r="W163" s="1213" t="str">
        <f>B163</f>
        <v>Hazard Communication</v>
      </c>
      <c r="X163" s="1214"/>
      <c r="Y163" s="1215"/>
    </row>
    <row r="164" spans="2:25" s="46" customFormat="1" ht="30" customHeight="1" thickBot="1" x14ac:dyDescent="0.3">
      <c r="B164" s="249" t="str">
        <f>B7</f>
        <v>2014  ~  2015</v>
      </c>
      <c r="C164" s="250" t="s">
        <v>6</v>
      </c>
      <c r="D164" s="251" t="s">
        <v>4</v>
      </c>
      <c r="E164" s="253" t="s">
        <v>6</v>
      </c>
      <c r="F164" s="254" t="s">
        <v>4</v>
      </c>
      <c r="G164" s="250" t="s">
        <v>6</v>
      </c>
      <c r="H164" s="251" t="s">
        <v>4</v>
      </c>
      <c r="I164" s="253" t="s">
        <v>6</v>
      </c>
      <c r="J164" s="254" t="s">
        <v>4</v>
      </c>
      <c r="K164" s="253" t="s">
        <v>6</v>
      </c>
      <c r="L164" s="254" t="s">
        <v>4</v>
      </c>
      <c r="M164" s="253" t="s">
        <v>6</v>
      </c>
      <c r="N164" s="254" t="s">
        <v>4</v>
      </c>
      <c r="O164" s="253" t="s">
        <v>6</v>
      </c>
      <c r="P164" s="254" t="s">
        <v>4</v>
      </c>
      <c r="T164" s="415" t="s">
        <v>42</v>
      </c>
      <c r="U164" s="416" t="s">
        <v>0</v>
      </c>
      <c r="V164" s="1104"/>
      <c r="W164" s="672" t="s">
        <v>6</v>
      </c>
      <c r="X164" s="662" t="s">
        <v>4</v>
      </c>
      <c r="Y164" s="252" t="s">
        <v>28</v>
      </c>
    </row>
    <row r="165" spans="2:25" ht="15" customHeight="1" x14ac:dyDescent="0.2">
      <c r="B165" s="255" t="s">
        <v>30</v>
      </c>
      <c r="C165" s="417">
        <v>1</v>
      </c>
      <c r="D165" s="272">
        <v>1</v>
      </c>
      <c r="E165" s="418"/>
      <c r="F165" s="269"/>
      <c r="G165" s="419">
        <v>3</v>
      </c>
      <c r="H165" s="269"/>
      <c r="I165" s="420"/>
      <c r="J165" s="269"/>
      <c r="K165" s="418"/>
      <c r="L165" s="269"/>
      <c r="M165" s="420"/>
      <c r="N165" s="386"/>
      <c r="O165" s="418"/>
      <c r="P165" s="269"/>
      <c r="R165" s="138"/>
      <c r="S165" s="138"/>
      <c r="T165" s="243">
        <v>4</v>
      </c>
      <c r="U165" s="244">
        <v>3</v>
      </c>
      <c r="W165" s="673">
        <f>I165+K165+M165+O165+G165+E165+C165</f>
        <v>4</v>
      </c>
      <c r="X165" s="674">
        <f>J165+L165+N165+P165+H165+F165+D165</f>
        <v>1</v>
      </c>
      <c r="Y165" s="256">
        <f>W165+X165</f>
        <v>5</v>
      </c>
    </row>
    <row r="166" spans="2:25" ht="15" customHeight="1" x14ac:dyDescent="0.2">
      <c r="B166" s="255" t="s">
        <v>31</v>
      </c>
      <c r="C166" s="421"/>
      <c r="D166" s="277"/>
      <c r="E166" s="421"/>
      <c r="F166" s="422">
        <v>1</v>
      </c>
      <c r="G166" s="423">
        <v>4</v>
      </c>
      <c r="H166" s="277"/>
      <c r="I166" s="424"/>
      <c r="J166" s="277"/>
      <c r="K166" s="421"/>
      <c r="L166" s="277"/>
      <c r="M166" s="424"/>
      <c r="N166" s="271"/>
      <c r="O166" s="421"/>
      <c r="P166" s="277"/>
      <c r="R166" s="138"/>
      <c r="S166" s="138"/>
      <c r="T166" s="245">
        <v>1</v>
      </c>
      <c r="U166" s="246">
        <v>5</v>
      </c>
      <c r="W166" s="675">
        <f t="shared" ref="W166:X176" si="114">I166+K166+M166+O166+G166+E166+C166</f>
        <v>4</v>
      </c>
      <c r="X166" s="676">
        <f t="shared" si="114"/>
        <v>1</v>
      </c>
      <c r="Y166" s="257">
        <f t="shared" ref="Y166:Y177" si="115">W166+X166</f>
        <v>5</v>
      </c>
    </row>
    <row r="167" spans="2:25" ht="15" customHeight="1" x14ac:dyDescent="0.2">
      <c r="B167" s="255" t="s">
        <v>58</v>
      </c>
      <c r="C167" s="425">
        <v>1</v>
      </c>
      <c r="D167" s="277"/>
      <c r="E167" s="421"/>
      <c r="F167" s="277"/>
      <c r="G167" s="423">
        <v>2</v>
      </c>
      <c r="H167" s="277"/>
      <c r="I167" s="424"/>
      <c r="J167" s="277"/>
      <c r="K167" s="421"/>
      <c r="L167" s="277"/>
      <c r="M167" s="424"/>
      <c r="N167" s="271"/>
      <c r="O167" s="421"/>
      <c r="P167" s="277"/>
      <c r="R167" s="138"/>
      <c r="S167" s="138"/>
      <c r="T167" s="247">
        <v>2</v>
      </c>
      <c r="U167" s="248">
        <v>2</v>
      </c>
      <c r="W167" s="675">
        <f t="shared" si="114"/>
        <v>3</v>
      </c>
      <c r="X167" s="676">
        <f t="shared" si="114"/>
        <v>0</v>
      </c>
      <c r="Y167" s="257">
        <f t="shared" si="115"/>
        <v>3</v>
      </c>
    </row>
    <row r="168" spans="2:25" ht="15" customHeight="1" x14ac:dyDescent="0.2">
      <c r="B168" s="259" t="s">
        <v>32</v>
      </c>
      <c r="C168" s="425">
        <v>3</v>
      </c>
      <c r="D168" s="282"/>
      <c r="E168" s="426">
        <v>1</v>
      </c>
      <c r="F168" s="282"/>
      <c r="G168" s="425">
        <v>6</v>
      </c>
      <c r="H168" s="282"/>
      <c r="I168" s="427">
        <v>3</v>
      </c>
      <c r="J168" s="282"/>
      <c r="K168" s="428"/>
      <c r="L168" s="282"/>
      <c r="M168" s="429"/>
      <c r="N168" s="284"/>
      <c r="O168" s="423">
        <v>2</v>
      </c>
      <c r="P168" s="282"/>
      <c r="R168" s="138"/>
      <c r="S168" s="138"/>
      <c r="T168" s="245">
        <v>16</v>
      </c>
      <c r="U168" s="246">
        <v>5</v>
      </c>
      <c r="W168" s="677">
        <f t="shared" si="114"/>
        <v>15</v>
      </c>
      <c r="X168" s="678">
        <f t="shared" si="114"/>
        <v>0</v>
      </c>
      <c r="Y168" s="260">
        <f t="shared" si="115"/>
        <v>15</v>
      </c>
    </row>
    <row r="169" spans="2:25" ht="15" customHeight="1" x14ac:dyDescent="0.2">
      <c r="B169" s="255" t="s">
        <v>33</v>
      </c>
      <c r="C169" s="425">
        <v>3</v>
      </c>
      <c r="D169" s="277"/>
      <c r="E169" s="423">
        <v>1</v>
      </c>
      <c r="F169" s="277"/>
      <c r="G169" s="423">
        <v>12</v>
      </c>
      <c r="H169" s="277"/>
      <c r="I169" s="427">
        <v>8</v>
      </c>
      <c r="J169" s="277"/>
      <c r="K169" s="421"/>
      <c r="L169" s="277"/>
      <c r="M169" s="424"/>
      <c r="N169" s="271"/>
      <c r="O169" s="423">
        <v>5</v>
      </c>
      <c r="P169" s="277"/>
      <c r="R169" s="138"/>
      <c r="S169" s="138"/>
      <c r="T169" s="245">
        <v>12</v>
      </c>
      <c r="U169" s="246">
        <v>20</v>
      </c>
      <c r="W169" s="675">
        <f t="shared" si="114"/>
        <v>29</v>
      </c>
      <c r="X169" s="676">
        <f t="shared" si="114"/>
        <v>0</v>
      </c>
      <c r="Y169" s="257">
        <f t="shared" si="115"/>
        <v>29</v>
      </c>
    </row>
    <row r="170" spans="2:25" ht="15" customHeight="1" x14ac:dyDescent="0.2">
      <c r="B170" s="261" t="s">
        <v>34</v>
      </c>
      <c r="C170" s="430"/>
      <c r="D170" s="289"/>
      <c r="E170" s="430"/>
      <c r="F170" s="289"/>
      <c r="G170" s="423">
        <v>1</v>
      </c>
      <c r="H170" s="289"/>
      <c r="I170" s="431"/>
      <c r="J170" s="289"/>
      <c r="K170" s="430"/>
      <c r="L170" s="289"/>
      <c r="M170" s="431"/>
      <c r="N170" s="291"/>
      <c r="O170" s="430"/>
      <c r="P170" s="289"/>
      <c r="R170" s="138"/>
      <c r="S170" s="138"/>
      <c r="T170" s="245">
        <v>6</v>
      </c>
      <c r="U170" s="246">
        <v>3</v>
      </c>
      <c r="W170" s="679">
        <f t="shared" si="114"/>
        <v>1</v>
      </c>
      <c r="X170" s="680">
        <f t="shared" si="114"/>
        <v>0</v>
      </c>
      <c r="Y170" s="258">
        <f t="shared" si="115"/>
        <v>1</v>
      </c>
    </row>
    <row r="171" spans="2:25" ht="15" customHeight="1" x14ac:dyDescent="0.2">
      <c r="B171" s="255" t="s">
        <v>35</v>
      </c>
      <c r="C171" s="425">
        <v>1</v>
      </c>
      <c r="D171" s="277"/>
      <c r="E171" s="421"/>
      <c r="F171" s="277"/>
      <c r="G171" s="423">
        <v>1</v>
      </c>
      <c r="H171" s="277"/>
      <c r="I171" s="427">
        <v>1</v>
      </c>
      <c r="J171" s="277"/>
      <c r="K171" s="421"/>
      <c r="L171" s="277"/>
      <c r="M171" s="424"/>
      <c r="N171" s="271"/>
      <c r="O171" s="421"/>
      <c r="P171" s="277"/>
      <c r="R171" s="138"/>
      <c r="S171" s="138"/>
      <c r="T171" s="243">
        <v>4</v>
      </c>
      <c r="U171" s="244">
        <v>1</v>
      </c>
      <c r="W171" s="677">
        <f t="shared" si="114"/>
        <v>3</v>
      </c>
      <c r="X171" s="678">
        <f t="shared" si="114"/>
        <v>0</v>
      </c>
      <c r="Y171" s="260">
        <f t="shared" si="115"/>
        <v>3</v>
      </c>
    </row>
    <row r="172" spans="2:25" ht="15" customHeight="1" x14ac:dyDescent="0.2">
      <c r="B172" s="255" t="s">
        <v>36</v>
      </c>
      <c r="C172" s="421"/>
      <c r="D172" s="422">
        <v>1</v>
      </c>
      <c r="E172" s="421"/>
      <c r="F172" s="277"/>
      <c r="G172" s="421"/>
      <c r="H172" s="277"/>
      <c r="I172" s="424"/>
      <c r="J172" s="277"/>
      <c r="K172" s="421"/>
      <c r="L172" s="285">
        <v>1</v>
      </c>
      <c r="M172" s="424"/>
      <c r="N172" s="271"/>
      <c r="O172" s="421"/>
      <c r="P172" s="277"/>
      <c r="R172" s="138"/>
      <c r="S172" s="138"/>
      <c r="T172" s="245">
        <v>6</v>
      </c>
      <c r="U172" s="246">
        <v>1</v>
      </c>
      <c r="W172" s="675">
        <f t="shared" si="114"/>
        <v>0</v>
      </c>
      <c r="X172" s="676">
        <f t="shared" si="114"/>
        <v>2</v>
      </c>
      <c r="Y172" s="257">
        <f t="shared" si="115"/>
        <v>2</v>
      </c>
    </row>
    <row r="173" spans="2:25" ht="15" customHeight="1" x14ac:dyDescent="0.2">
      <c r="B173" s="255" t="s">
        <v>37</v>
      </c>
      <c r="C173" s="421"/>
      <c r="D173" s="432">
        <v>1</v>
      </c>
      <c r="E173" s="421"/>
      <c r="F173" s="277"/>
      <c r="G173" s="421"/>
      <c r="H173" s="277"/>
      <c r="I173" s="424"/>
      <c r="J173" s="277"/>
      <c r="K173" s="421"/>
      <c r="L173" s="277"/>
      <c r="M173" s="424"/>
      <c r="N173" s="271"/>
      <c r="O173" s="421"/>
      <c r="P173" s="277"/>
      <c r="R173" s="138"/>
      <c r="S173" s="138"/>
      <c r="T173" s="247">
        <v>3</v>
      </c>
      <c r="U173" s="248">
        <v>0</v>
      </c>
      <c r="W173" s="679">
        <f t="shared" si="114"/>
        <v>0</v>
      </c>
      <c r="X173" s="680">
        <f t="shared" si="114"/>
        <v>1</v>
      </c>
      <c r="Y173" s="258">
        <f t="shared" si="115"/>
        <v>1</v>
      </c>
    </row>
    <row r="174" spans="2:25" ht="15" customHeight="1" x14ac:dyDescent="0.2">
      <c r="B174" s="259" t="s">
        <v>38</v>
      </c>
      <c r="C174" s="433"/>
      <c r="D174" s="393"/>
      <c r="E174" s="428"/>
      <c r="F174" s="282"/>
      <c r="G174" s="433"/>
      <c r="H174" s="393"/>
      <c r="I174" s="429"/>
      <c r="J174" s="282"/>
      <c r="K174" s="428"/>
      <c r="L174" s="282"/>
      <c r="M174" s="429"/>
      <c r="N174" s="284"/>
      <c r="O174" s="428"/>
      <c r="P174" s="282"/>
      <c r="R174" s="138"/>
      <c r="S174" s="138"/>
      <c r="T174" s="245">
        <v>4</v>
      </c>
      <c r="U174" s="246">
        <v>0</v>
      </c>
      <c r="W174" s="675">
        <f t="shared" si="114"/>
        <v>0</v>
      </c>
      <c r="X174" s="676">
        <f t="shared" si="114"/>
        <v>0</v>
      </c>
      <c r="Y174" s="257">
        <f t="shared" si="115"/>
        <v>0</v>
      </c>
    </row>
    <row r="175" spans="2:25" ht="15" customHeight="1" x14ac:dyDescent="0.2">
      <c r="B175" s="255" t="s">
        <v>39</v>
      </c>
      <c r="C175" s="425">
        <v>1</v>
      </c>
      <c r="D175" s="389"/>
      <c r="E175" s="421"/>
      <c r="F175" s="277"/>
      <c r="G175" s="423">
        <v>1</v>
      </c>
      <c r="H175" s="389"/>
      <c r="I175" s="424"/>
      <c r="J175" s="277"/>
      <c r="K175" s="421"/>
      <c r="L175" s="277"/>
      <c r="M175" s="424"/>
      <c r="N175" s="271"/>
      <c r="O175" s="421"/>
      <c r="P175" s="277"/>
      <c r="R175" s="138"/>
      <c r="S175" s="138"/>
      <c r="T175" s="245">
        <v>4</v>
      </c>
      <c r="U175" s="246">
        <v>2</v>
      </c>
      <c r="W175" s="675">
        <f t="shared" si="114"/>
        <v>2</v>
      </c>
      <c r="X175" s="676">
        <f t="shared" si="114"/>
        <v>0</v>
      </c>
      <c r="Y175" s="257">
        <f t="shared" si="115"/>
        <v>2</v>
      </c>
    </row>
    <row r="176" spans="2:25" ht="15" customHeight="1" thickBot="1" x14ac:dyDescent="0.25">
      <c r="B176" s="255" t="s">
        <v>40</v>
      </c>
      <c r="C176" s="434">
        <v>1</v>
      </c>
      <c r="D176" s="299"/>
      <c r="E176" s="435"/>
      <c r="F176" s="299"/>
      <c r="G176" s="436">
        <v>1</v>
      </c>
      <c r="H176" s="407"/>
      <c r="I176" s="437"/>
      <c r="J176" s="299"/>
      <c r="K176" s="435"/>
      <c r="L176" s="299"/>
      <c r="M176" s="437"/>
      <c r="N176" s="409"/>
      <c r="O176" s="435"/>
      <c r="P176" s="299"/>
      <c r="R176" s="138"/>
      <c r="S176" s="138"/>
      <c r="T176" s="245">
        <v>5</v>
      </c>
      <c r="U176" s="246">
        <v>3</v>
      </c>
      <c r="W176" s="681">
        <f t="shared" si="114"/>
        <v>2</v>
      </c>
      <c r="X176" s="682">
        <f t="shared" si="114"/>
        <v>0</v>
      </c>
      <c r="Y176" s="302">
        <f t="shared" si="115"/>
        <v>2</v>
      </c>
    </row>
    <row r="177" spans="2:25" ht="15" customHeight="1" thickBot="1" x14ac:dyDescent="0.25">
      <c r="B177" s="303" t="s">
        <v>29</v>
      </c>
      <c r="C177" s="438">
        <f t="shared" ref="C177:P177" si="116">SUM(C165:C176)</f>
        <v>11</v>
      </c>
      <c r="D177" s="413">
        <f t="shared" si="116"/>
        <v>3</v>
      </c>
      <c r="E177" s="438">
        <f t="shared" si="116"/>
        <v>2</v>
      </c>
      <c r="F177" s="305">
        <f t="shared" si="116"/>
        <v>1</v>
      </c>
      <c r="G177" s="438">
        <f t="shared" si="116"/>
        <v>31</v>
      </c>
      <c r="H177" s="439">
        <f t="shared" si="116"/>
        <v>0</v>
      </c>
      <c r="I177" s="438">
        <f t="shared" si="116"/>
        <v>12</v>
      </c>
      <c r="J177" s="305">
        <f t="shared" si="116"/>
        <v>0</v>
      </c>
      <c r="K177" s="438">
        <f t="shared" si="116"/>
        <v>0</v>
      </c>
      <c r="L177" s="305">
        <f t="shared" si="116"/>
        <v>1</v>
      </c>
      <c r="M177" s="438">
        <f t="shared" si="116"/>
        <v>0</v>
      </c>
      <c r="N177" s="305">
        <f t="shared" si="116"/>
        <v>0</v>
      </c>
      <c r="O177" s="438">
        <f t="shared" si="116"/>
        <v>7</v>
      </c>
      <c r="P177" s="305">
        <f t="shared" si="116"/>
        <v>0</v>
      </c>
      <c r="R177" s="138"/>
      <c r="S177" s="138"/>
      <c r="T177" s="440">
        <f>SUM(T165:T176)</f>
        <v>67</v>
      </c>
      <c r="U177" s="441">
        <f>SUM(U165:U176)</f>
        <v>45</v>
      </c>
      <c r="W177" s="262">
        <f>I177+K177+M177+O177+G177+E177+C177+Q177</f>
        <v>63</v>
      </c>
      <c r="X177" s="305">
        <f>J177+L177+N177+P177+H177+F177+D177</f>
        <v>5</v>
      </c>
      <c r="Y177" s="307">
        <f t="shared" si="115"/>
        <v>68</v>
      </c>
    </row>
    <row r="178" spans="2:25" ht="15" hidden="1" customHeight="1" x14ac:dyDescent="0.2">
      <c r="B178" s="442" t="s">
        <v>30</v>
      </c>
      <c r="C178" s="447">
        <f>C165</f>
        <v>1</v>
      </c>
      <c r="D178" s="467">
        <f t="shared" ref="D178:P178" si="117">D165</f>
        <v>1</v>
      </c>
      <c r="E178" s="447">
        <f t="shared" si="117"/>
        <v>0</v>
      </c>
      <c r="F178" s="467">
        <f t="shared" si="117"/>
        <v>0</v>
      </c>
      <c r="G178" s="447">
        <f t="shared" si="117"/>
        <v>3</v>
      </c>
      <c r="H178" s="467">
        <f t="shared" si="117"/>
        <v>0</v>
      </c>
      <c r="I178" s="447">
        <f t="shared" si="117"/>
        <v>0</v>
      </c>
      <c r="J178" s="467">
        <f t="shared" si="117"/>
        <v>0</v>
      </c>
      <c r="K178" s="447">
        <f t="shared" si="117"/>
        <v>0</v>
      </c>
      <c r="L178" s="467">
        <f t="shared" si="117"/>
        <v>0</v>
      </c>
      <c r="M178" s="447">
        <f t="shared" si="117"/>
        <v>0</v>
      </c>
      <c r="N178" s="467">
        <f t="shared" si="117"/>
        <v>0</v>
      </c>
      <c r="O178" s="447">
        <f t="shared" si="117"/>
        <v>0</v>
      </c>
      <c r="P178" s="467">
        <f t="shared" si="117"/>
        <v>0</v>
      </c>
      <c r="Q178" s="275"/>
      <c r="R178" s="482"/>
      <c r="S178" s="482"/>
      <c r="T178" s="483">
        <f>T165</f>
        <v>4</v>
      </c>
      <c r="U178" s="476">
        <f>U165</f>
        <v>3</v>
      </c>
      <c r="V178" s="14"/>
      <c r="W178" s="447">
        <f>W165</f>
        <v>4</v>
      </c>
      <c r="X178" s="449">
        <f>X165</f>
        <v>1</v>
      </c>
      <c r="Y178" s="456">
        <f>Y165</f>
        <v>5</v>
      </c>
    </row>
    <row r="179" spans="2:25" hidden="1" x14ac:dyDescent="0.2">
      <c r="B179" s="443" t="s">
        <v>31</v>
      </c>
      <c r="C179" s="461">
        <f>C166+C178</f>
        <v>1</v>
      </c>
      <c r="D179" s="468">
        <f t="shared" ref="D179:D189" si="118">D166+D178</f>
        <v>1</v>
      </c>
      <c r="E179" s="461">
        <f t="shared" ref="E179:E189" si="119">E166+E178</f>
        <v>0</v>
      </c>
      <c r="F179" s="468">
        <f t="shared" ref="F179:F189" si="120">F166+F178</f>
        <v>1</v>
      </c>
      <c r="G179" s="461">
        <f t="shared" ref="G179:G189" si="121">G166+G178</f>
        <v>7</v>
      </c>
      <c r="H179" s="468">
        <f t="shared" ref="H179:H189" si="122">H166+H178</f>
        <v>0</v>
      </c>
      <c r="I179" s="461">
        <f t="shared" ref="I179:I189" si="123">I166+I178</f>
        <v>0</v>
      </c>
      <c r="J179" s="468">
        <f t="shared" ref="J179:J189" si="124">J166+J178</f>
        <v>0</v>
      </c>
      <c r="K179" s="461">
        <f t="shared" ref="K179:K189" si="125">K166+K178</f>
        <v>0</v>
      </c>
      <c r="L179" s="468">
        <f t="shared" ref="L179:L189" si="126">L166+L178</f>
        <v>0</v>
      </c>
      <c r="M179" s="461">
        <f t="shared" ref="M179:M189" si="127">M166+M178</f>
        <v>0</v>
      </c>
      <c r="N179" s="468">
        <f t="shared" ref="N179:N189" si="128">N166+N178</f>
        <v>0</v>
      </c>
      <c r="O179" s="461">
        <f t="shared" ref="O179:O189" si="129">O166+O178</f>
        <v>0</v>
      </c>
      <c r="P179" s="468">
        <f t="shared" ref="P179:P189" si="130">P166+P178</f>
        <v>0</v>
      </c>
      <c r="Q179" s="275"/>
      <c r="R179" s="482"/>
      <c r="S179" s="482"/>
      <c r="T179" s="484">
        <f t="shared" ref="T179:T189" si="131">T166+T178</f>
        <v>5</v>
      </c>
      <c r="U179" s="477">
        <f t="shared" ref="U179:U189" si="132">U166+U178</f>
        <v>8</v>
      </c>
      <c r="V179" s="14"/>
      <c r="W179" s="461">
        <f t="shared" ref="W179:W189" si="133">W166+W178</f>
        <v>8</v>
      </c>
      <c r="X179" s="450">
        <f t="shared" ref="X179:X189" si="134">X166+X178</f>
        <v>2</v>
      </c>
      <c r="Y179" s="457">
        <f t="shared" ref="Y179:Y189" si="135">Y166+Y178</f>
        <v>10</v>
      </c>
    </row>
    <row r="180" spans="2:25" hidden="1" x14ac:dyDescent="0.2">
      <c r="B180" s="443" t="s">
        <v>58</v>
      </c>
      <c r="C180" s="462">
        <f t="shared" ref="C180:C189" si="136">C167+C179</f>
        <v>2</v>
      </c>
      <c r="D180" s="469">
        <f t="shared" si="118"/>
        <v>1</v>
      </c>
      <c r="E180" s="462">
        <f t="shared" si="119"/>
        <v>0</v>
      </c>
      <c r="F180" s="469">
        <f t="shared" si="120"/>
        <v>1</v>
      </c>
      <c r="G180" s="462">
        <f t="shared" si="121"/>
        <v>9</v>
      </c>
      <c r="H180" s="469">
        <f t="shared" si="122"/>
        <v>0</v>
      </c>
      <c r="I180" s="462">
        <f t="shared" si="123"/>
        <v>0</v>
      </c>
      <c r="J180" s="469">
        <f t="shared" si="124"/>
        <v>0</v>
      </c>
      <c r="K180" s="462">
        <f t="shared" si="125"/>
        <v>0</v>
      </c>
      <c r="L180" s="469">
        <f t="shared" si="126"/>
        <v>0</v>
      </c>
      <c r="M180" s="462">
        <f t="shared" si="127"/>
        <v>0</v>
      </c>
      <c r="N180" s="469">
        <f t="shared" si="128"/>
        <v>0</v>
      </c>
      <c r="O180" s="462">
        <f t="shared" si="129"/>
        <v>0</v>
      </c>
      <c r="P180" s="469">
        <f t="shared" si="130"/>
        <v>0</v>
      </c>
      <c r="Q180" s="275"/>
      <c r="R180" s="482"/>
      <c r="S180" s="482"/>
      <c r="T180" s="485">
        <f t="shared" si="131"/>
        <v>7</v>
      </c>
      <c r="U180" s="478">
        <f t="shared" si="132"/>
        <v>10</v>
      </c>
      <c r="V180" s="14"/>
      <c r="W180" s="462">
        <f t="shared" si="133"/>
        <v>11</v>
      </c>
      <c r="X180" s="452">
        <f t="shared" si="134"/>
        <v>2</v>
      </c>
      <c r="Y180" s="458">
        <f t="shared" si="135"/>
        <v>13</v>
      </c>
    </row>
    <row r="181" spans="2:25" hidden="1" x14ac:dyDescent="0.2">
      <c r="B181" s="444" t="s">
        <v>32</v>
      </c>
      <c r="C181" s="461">
        <f t="shared" si="136"/>
        <v>5</v>
      </c>
      <c r="D181" s="468">
        <f t="shared" si="118"/>
        <v>1</v>
      </c>
      <c r="E181" s="461">
        <f t="shared" si="119"/>
        <v>1</v>
      </c>
      <c r="F181" s="468">
        <f t="shared" si="120"/>
        <v>1</v>
      </c>
      <c r="G181" s="461">
        <f t="shared" si="121"/>
        <v>15</v>
      </c>
      <c r="H181" s="468">
        <f t="shared" si="122"/>
        <v>0</v>
      </c>
      <c r="I181" s="461">
        <f t="shared" si="123"/>
        <v>3</v>
      </c>
      <c r="J181" s="468">
        <f t="shared" si="124"/>
        <v>0</v>
      </c>
      <c r="K181" s="461">
        <f t="shared" si="125"/>
        <v>0</v>
      </c>
      <c r="L181" s="468">
        <f t="shared" si="126"/>
        <v>0</v>
      </c>
      <c r="M181" s="461">
        <f t="shared" si="127"/>
        <v>0</v>
      </c>
      <c r="N181" s="468">
        <f t="shared" si="128"/>
        <v>0</v>
      </c>
      <c r="O181" s="461">
        <f t="shared" si="129"/>
        <v>2</v>
      </c>
      <c r="P181" s="468">
        <f t="shared" si="130"/>
        <v>0</v>
      </c>
      <c r="Q181" s="275"/>
      <c r="R181" s="482"/>
      <c r="S181" s="482"/>
      <c r="T181" s="484">
        <f t="shared" si="131"/>
        <v>23</v>
      </c>
      <c r="U181" s="477">
        <f t="shared" si="132"/>
        <v>15</v>
      </c>
      <c r="V181" s="14"/>
      <c r="W181" s="461">
        <f t="shared" si="133"/>
        <v>26</v>
      </c>
      <c r="X181" s="450">
        <f t="shared" si="134"/>
        <v>2</v>
      </c>
      <c r="Y181" s="457">
        <f t="shared" si="135"/>
        <v>28</v>
      </c>
    </row>
    <row r="182" spans="2:25" hidden="1" x14ac:dyDescent="0.2">
      <c r="B182" s="443" t="s">
        <v>33</v>
      </c>
      <c r="C182" s="461">
        <f t="shared" si="136"/>
        <v>8</v>
      </c>
      <c r="D182" s="468">
        <f t="shared" si="118"/>
        <v>1</v>
      </c>
      <c r="E182" s="461">
        <f t="shared" si="119"/>
        <v>2</v>
      </c>
      <c r="F182" s="468">
        <f t="shared" si="120"/>
        <v>1</v>
      </c>
      <c r="G182" s="461">
        <f t="shared" si="121"/>
        <v>27</v>
      </c>
      <c r="H182" s="468">
        <f t="shared" si="122"/>
        <v>0</v>
      </c>
      <c r="I182" s="461">
        <f t="shared" si="123"/>
        <v>11</v>
      </c>
      <c r="J182" s="468">
        <f t="shared" si="124"/>
        <v>0</v>
      </c>
      <c r="K182" s="461">
        <f t="shared" si="125"/>
        <v>0</v>
      </c>
      <c r="L182" s="468">
        <f t="shared" si="126"/>
        <v>0</v>
      </c>
      <c r="M182" s="461">
        <f t="shared" si="127"/>
        <v>0</v>
      </c>
      <c r="N182" s="468">
        <f t="shared" si="128"/>
        <v>0</v>
      </c>
      <c r="O182" s="461">
        <f t="shared" si="129"/>
        <v>7</v>
      </c>
      <c r="P182" s="468">
        <f t="shared" si="130"/>
        <v>0</v>
      </c>
      <c r="Q182" s="275"/>
      <c r="R182" s="482"/>
      <c r="S182" s="482"/>
      <c r="T182" s="484">
        <f t="shared" si="131"/>
        <v>35</v>
      </c>
      <c r="U182" s="477">
        <f t="shared" si="132"/>
        <v>35</v>
      </c>
      <c r="V182" s="14"/>
      <c r="W182" s="461">
        <f t="shared" si="133"/>
        <v>55</v>
      </c>
      <c r="X182" s="450">
        <f t="shared" si="134"/>
        <v>2</v>
      </c>
      <c r="Y182" s="457">
        <f t="shared" si="135"/>
        <v>57</v>
      </c>
    </row>
    <row r="183" spans="2:25" hidden="1" x14ac:dyDescent="0.2">
      <c r="B183" s="445" t="s">
        <v>34</v>
      </c>
      <c r="C183" s="461">
        <f t="shared" si="136"/>
        <v>8</v>
      </c>
      <c r="D183" s="468">
        <f t="shared" si="118"/>
        <v>1</v>
      </c>
      <c r="E183" s="461">
        <f t="shared" si="119"/>
        <v>2</v>
      </c>
      <c r="F183" s="468">
        <f t="shared" si="120"/>
        <v>1</v>
      </c>
      <c r="G183" s="461">
        <f t="shared" si="121"/>
        <v>28</v>
      </c>
      <c r="H183" s="468">
        <f t="shared" si="122"/>
        <v>0</v>
      </c>
      <c r="I183" s="461">
        <f t="shared" si="123"/>
        <v>11</v>
      </c>
      <c r="J183" s="468">
        <f t="shared" si="124"/>
        <v>0</v>
      </c>
      <c r="K183" s="461">
        <f t="shared" si="125"/>
        <v>0</v>
      </c>
      <c r="L183" s="468">
        <f t="shared" si="126"/>
        <v>0</v>
      </c>
      <c r="M183" s="461">
        <f t="shared" si="127"/>
        <v>0</v>
      </c>
      <c r="N183" s="468">
        <f t="shared" si="128"/>
        <v>0</v>
      </c>
      <c r="O183" s="461">
        <f t="shared" si="129"/>
        <v>7</v>
      </c>
      <c r="P183" s="468">
        <f t="shared" si="130"/>
        <v>0</v>
      </c>
      <c r="Q183" s="275"/>
      <c r="R183" s="482"/>
      <c r="S183" s="482"/>
      <c r="T183" s="484">
        <f t="shared" si="131"/>
        <v>41</v>
      </c>
      <c r="U183" s="477">
        <f t="shared" si="132"/>
        <v>38</v>
      </c>
      <c r="V183" s="14"/>
      <c r="W183" s="461">
        <f t="shared" si="133"/>
        <v>56</v>
      </c>
      <c r="X183" s="450">
        <f t="shared" si="134"/>
        <v>2</v>
      </c>
      <c r="Y183" s="457">
        <f t="shared" si="135"/>
        <v>58</v>
      </c>
    </row>
    <row r="184" spans="2:25" hidden="1" x14ac:dyDescent="0.2">
      <c r="B184" s="443" t="s">
        <v>35</v>
      </c>
      <c r="C184" s="463">
        <f t="shared" si="136"/>
        <v>9</v>
      </c>
      <c r="D184" s="470">
        <f t="shared" si="118"/>
        <v>1</v>
      </c>
      <c r="E184" s="463">
        <f t="shared" si="119"/>
        <v>2</v>
      </c>
      <c r="F184" s="470">
        <f t="shared" si="120"/>
        <v>1</v>
      </c>
      <c r="G184" s="463">
        <f t="shared" si="121"/>
        <v>29</v>
      </c>
      <c r="H184" s="470">
        <f t="shared" si="122"/>
        <v>0</v>
      </c>
      <c r="I184" s="463">
        <f t="shared" si="123"/>
        <v>12</v>
      </c>
      <c r="J184" s="470">
        <f t="shared" si="124"/>
        <v>0</v>
      </c>
      <c r="K184" s="463">
        <f t="shared" si="125"/>
        <v>0</v>
      </c>
      <c r="L184" s="470">
        <f t="shared" si="126"/>
        <v>0</v>
      </c>
      <c r="M184" s="463">
        <f t="shared" si="127"/>
        <v>0</v>
      </c>
      <c r="N184" s="470">
        <f t="shared" si="128"/>
        <v>0</v>
      </c>
      <c r="O184" s="463">
        <f t="shared" si="129"/>
        <v>7</v>
      </c>
      <c r="P184" s="470">
        <f t="shared" si="130"/>
        <v>0</v>
      </c>
      <c r="Q184" s="275"/>
      <c r="R184" s="482"/>
      <c r="S184" s="482"/>
      <c r="T184" s="486">
        <f t="shared" si="131"/>
        <v>45</v>
      </c>
      <c r="U184" s="479">
        <f t="shared" si="132"/>
        <v>39</v>
      </c>
      <c r="V184" s="14"/>
      <c r="W184" s="463">
        <f t="shared" si="133"/>
        <v>59</v>
      </c>
      <c r="X184" s="454">
        <f t="shared" si="134"/>
        <v>2</v>
      </c>
      <c r="Y184" s="459">
        <f t="shared" si="135"/>
        <v>61</v>
      </c>
    </row>
    <row r="185" spans="2:25" hidden="1" x14ac:dyDescent="0.2">
      <c r="B185" s="443" t="s">
        <v>36</v>
      </c>
      <c r="C185" s="461">
        <f t="shared" si="136"/>
        <v>9</v>
      </c>
      <c r="D185" s="468">
        <f t="shared" si="118"/>
        <v>2</v>
      </c>
      <c r="E185" s="461">
        <f t="shared" si="119"/>
        <v>2</v>
      </c>
      <c r="F185" s="468">
        <f t="shared" si="120"/>
        <v>1</v>
      </c>
      <c r="G185" s="461">
        <f t="shared" si="121"/>
        <v>29</v>
      </c>
      <c r="H185" s="468">
        <f t="shared" si="122"/>
        <v>0</v>
      </c>
      <c r="I185" s="461">
        <f t="shared" si="123"/>
        <v>12</v>
      </c>
      <c r="J185" s="468">
        <f t="shared" si="124"/>
        <v>0</v>
      </c>
      <c r="K185" s="461">
        <f t="shared" si="125"/>
        <v>0</v>
      </c>
      <c r="L185" s="468">
        <f t="shared" si="126"/>
        <v>1</v>
      </c>
      <c r="M185" s="461">
        <f t="shared" si="127"/>
        <v>0</v>
      </c>
      <c r="N185" s="468">
        <f t="shared" si="128"/>
        <v>0</v>
      </c>
      <c r="O185" s="461">
        <f t="shared" si="129"/>
        <v>7</v>
      </c>
      <c r="P185" s="468">
        <f t="shared" si="130"/>
        <v>0</v>
      </c>
      <c r="Q185" s="275"/>
      <c r="R185" s="482"/>
      <c r="S185" s="482"/>
      <c r="T185" s="484">
        <f t="shared" si="131"/>
        <v>51</v>
      </c>
      <c r="U185" s="477">
        <f t="shared" si="132"/>
        <v>40</v>
      </c>
      <c r="V185" s="14"/>
      <c r="W185" s="461">
        <f t="shared" si="133"/>
        <v>59</v>
      </c>
      <c r="X185" s="450">
        <f t="shared" si="134"/>
        <v>4</v>
      </c>
      <c r="Y185" s="457">
        <f t="shared" si="135"/>
        <v>63</v>
      </c>
    </row>
    <row r="186" spans="2:25" hidden="1" x14ac:dyDescent="0.2">
      <c r="B186" s="443" t="s">
        <v>37</v>
      </c>
      <c r="C186" s="462">
        <f t="shared" si="136"/>
        <v>9</v>
      </c>
      <c r="D186" s="469">
        <f t="shared" si="118"/>
        <v>3</v>
      </c>
      <c r="E186" s="462">
        <f t="shared" si="119"/>
        <v>2</v>
      </c>
      <c r="F186" s="469">
        <f t="shared" si="120"/>
        <v>1</v>
      </c>
      <c r="G186" s="462">
        <f t="shared" si="121"/>
        <v>29</v>
      </c>
      <c r="H186" s="469">
        <f t="shared" si="122"/>
        <v>0</v>
      </c>
      <c r="I186" s="462">
        <f t="shared" si="123"/>
        <v>12</v>
      </c>
      <c r="J186" s="469">
        <f t="shared" si="124"/>
        <v>0</v>
      </c>
      <c r="K186" s="462">
        <f t="shared" si="125"/>
        <v>0</v>
      </c>
      <c r="L186" s="469">
        <f t="shared" si="126"/>
        <v>1</v>
      </c>
      <c r="M186" s="462">
        <f t="shared" si="127"/>
        <v>0</v>
      </c>
      <c r="N186" s="469">
        <f t="shared" si="128"/>
        <v>0</v>
      </c>
      <c r="O186" s="462">
        <f t="shared" si="129"/>
        <v>7</v>
      </c>
      <c r="P186" s="469">
        <f t="shared" si="130"/>
        <v>0</v>
      </c>
      <c r="Q186" s="275"/>
      <c r="R186" s="482"/>
      <c r="S186" s="482"/>
      <c r="T186" s="485">
        <f t="shared" si="131"/>
        <v>54</v>
      </c>
      <c r="U186" s="478">
        <f t="shared" si="132"/>
        <v>40</v>
      </c>
      <c r="V186" s="14"/>
      <c r="W186" s="462">
        <f t="shared" si="133"/>
        <v>59</v>
      </c>
      <c r="X186" s="452">
        <f t="shared" si="134"/>
        <v>5</v>
      </c>
      <c r="Y186" s="458">
        <f t="shared" si="135"/>
        <v>64</v>
      </c>
    </row>
    <row r="187" spans="2:25" hidden="1" x14ac:dyDescent="0.2">
      <c r="B187" s="444" t="s">
        <v>38</v>
      </c>
      <c r="C187" s="461">
        <f t="shared" si="136"/>
        <v>9</v>
      </c>
      <c r="D187" s="468">
        <f t="shared" si="118"/>
        <v>3</v>
      </c>
      <c r="E187" s="461">
        <f t="shared" si="119"/>
        <v>2</v>
      </c>
      <c r="F187" s="468">
        <f t="shared" si="120"/>
        <v>1</v>
      </c>
      <c r="G187" s="461">
        <f t="shared" si="121"/>
        <v>29</v>
      </c>
      <c r="H187" s="468">
        <f t="shared" si="122"/>
        <v>0</v>
      </c>
      <c r="I187" s="461">
        <f t="shared" si="123"/>
        <v>12</v>
      </c>
      <c r="J187" s="468">
        <f t="shared" si="124"/>
        <v>0</v>
      </c>
      <c r="K187" s="461">
        <f t="shared" si="125"/>
        <v>0</v>
      </c>
      <c r="L187" s="468">
        <f t="shared" si="126"/>
        <v>1</v>
      </c>
      <c r="M187" s="461">
        <f t="shared" si="127"/>
        <v>0</v>
      </c>
      <c r="N187" s="468">
        <f t="shared" si="128"/>
        <v>0</v>
      </c>
      <c r="O187" s="461">
        <f t="shared" si="129"/>
        <v>7</v>
      </c>
      <c r="P187" s="468">
        <f t="shared" si="130"/>
        <v>0</v>
      </c>
      <c r="Q187" s="275"/>
      <c r="R187" s="482"/>
      <c r="S187" s="482"/>
      <c r="T187" s="484">
        <f t="shared" si="131"/>
        <v>58</v>
      </c>
      <c r="U187" s="477">
        <f t="shared" si="132"/>
        <v>40</v>
      </c>
      <c r="V187" s="14"/>
      <c r="W187" s="461">
        <f t="shared" si="133"/>
        <v>59</v>
      </c>
      <c r="X187" s="450">
        <f t="shared" si="134"/>
        <v>5</v>
      </c>
      <c r="Y187" s="457">
        <f t="shared" si="135"/>
        <v>64</v>
      </c>
    </row>
    <row r="188" spans="2:25" hidden="1" x14ac:dyDescent="0.2">
      <c r="B188" s="443" t="s">
        <v>39</v>
      </c>
      <c r="C188" s="461">
        <f t="shared" si="136"/>
        <v>10</v>
      </c>
      <c r="D188" s="468">
        <f t="shared" si="118"/>
        <v>3</v>
      </c>
      <c r="E188" s="461">
        <f t="shared" si="119"/>
        <v>2</v>
      </c>
      <c r="F188" s="468">
        <f t="shared" si="120"/>
        <v>1</v>
      </c>
      <c r="G188" s="461">
        <f t="shared" si="121"/>
        <v>30</v>
      </c>
      <c r="H188" s="468">
        <f t="shared" si="122"/>
        <v>0</v>
      </c>
      <c r="I188" s="461">
        <f t="shared" si="123"/>
        <v>12</v>
      </c>
      <c r="J188" s="468">
        <f t="shared" si="124"/>
        <v>0</v>
      </c>
      <c r="K188" s="461">
        <f t="shared" si="125"/>
        <v>0</v>
      </c>
      <c r="L188" s="468">
        <f t="shared" si="126"/>
        <v>1</v>
      </c>
      <c r="M188" s="461">
        <f t="shared" si="127"/>
        <v>0</v>
      </c>
      <c r="N188" s="468">
        <f t="shared" si="128"/>
        <v>0</v>
      </c>
      <c r="O188" s="461">
        <f t="shared" si="129"/>
        <v>7</v>
      </c>
      <c r="P188" s="468">
        <f t="shared" si="130"/>
        <v>0</v>
      </c>
      <c r="Q188" s="275"/>
      <c r="R188" s="482"/>
      <c r="S188" s="482"/>
      <c r="T188" s="484">
        <f t="shared" si="131"/>
        <v>62</v>
      </c>
      <c r="U188" s="477">
        <f t="shared" si="132"/>
        <v>42</v>
      </c>
      <c r="V188" s="14"/>
      <c r="W188" s="461">
        <f t="shared" si="133"/>
        <v>61</v>
      </c>
      <c r="X188" s="450">
        <f t="shared" si="134"/>
        <v>5</v>
      </c>
      <c r="Y188" s="457">
        <f t="shared" si="135"/>
        <v>66</v>
      </c>
    </row>
    <row r="189" spans="2:25" ht="13.5" hidden="1" thickBot="1" x14ac:dyDescent="0.25">
      <c r="B189" s="446" t="s">
        <v>40</v>
      </c>
      <c r="C189" s="464">
        <f t="shared" si="136"/>
        <v>11</v>
      </c>
      <c r="D189" s="471">
        <f t="shared" si="118"/>
        <v>3</v>
      </c>
      <c r="E189" s="464">
        <f t="shared" si="119"/>
        <v>2</v>
      </c>
      <c r="F189" s="471">
        <f t="shared" si="120"/>
        <v>1</v>
      </c>
      <c r="G189" s="464">
        <f t="shared" si="121"/>
        <v>31</v>
      </c>
      <c r="H189" s="471">
        <f t="shared" si="122"/>
        <v>0</v>
      </c>
      <c r="I189" s="464">
        <f t="shared" si="123"/>
        <v>12</v>
      </c>
      <c r="J189" s="471">
        <f t="shared" si="124"/>
        <v>0</v>
      </c>
      <c r="K189" s="464">
        <f t="shared" si="125"/>
        <v>0</v>
      </c>
      <c r="L189" s="471">
        <f t="shared" si="126"/>
        <v>1</v>
      </c>
      <c r="M189" s="464">
        <f t="shared" si="127"/>
        <v>0</v>
      </c>
      <c r="N189" s="471">
        <f t="shared" si="128"/>
        <v>0</v>
      </c>
      <c r="O189" s="464">
        <f t="shared" si="129"/>
        <v>7</v>
      </c>
      <c r="P189" s="471">
        <f t="shared" si="130"/>
        <v>0</v>
      </c>
      <c r="Q189" s="275"/>
      <c r="R189" s="482"/>
      <c r="S189" s="482"/>
      <c r="T189" s="487">
        <f t="shared" si="131"/>
        <v>67</v>
      </c>
      <c r="U189" s="481">
        <f t="shared" si="132"/>
        <v>45</v>
      </c>
      <c r="V189" s="14"/>
      <c r="W189" s="464">
        <f t="shared" si="133"/>
        <v>63</v>
      </c>
      <c r="X189" s="465">
        <f t="shared" si="134"/>
        <v>5</v>
      </c>
      <c r="Y189" s="460">
        <f t="shared" si="135"/>
        <v>68</v>
      </c>
    </row>
  </sheetData>
  <mergeCells count="85">
    <mergeCell ref="T25:V25"/>
    <mergeCell ref="J41:K41"/>
    <mergeCell ref="T26:V26"/>
    <mergeCell ref="T27:V27"/>
    <mergeCell ref="T28:V28"/>
    <mergeCell ref="T29:V29"/>
    <mergeCell ref="T30:V30"/>
    <mergeCell ref="T38:V38"/>
    <mergeCell ref="T39:V39"/>
    <mergeCell ref="T35:Y35"/>
    <mergeCell ref="T40:V40"/>
    <mergeCell ref="T41:V41"/>
    <mergeCell ref="T17:V17"/>
    <mergeCell ref="T18:V18"/>
    <mergeCell ref="T19:V19"/>
    <mergeCell ref="T20:V20"/>
    <mergeCell ref="T24:Y24"/>
    <mergeCell ref="B2:M2"/>
    <mergeCell ref="C6:E6"/>
    <mergeCell ref="F6:H6"/>
    <mergeCell ref="I6:K6"/>
    <mergeCell ref="L6:N6"/>
    <mergeCell ref="N2:O2"/>
    <mergeCell ref="C43:D43"/>
    <mergeCell ref="E43:F43"/>
    <mergeCell ref="G43:H43"/>
    <mergeCell ref="I43:J43"/>
    <mergeCell ref="K43:L43"/>
    <mergeCell ref="M43:N43"/>
    <mergeCell ref="O43:P43"/>
    <mergeCell ref="R43:U43"/>
    <mergeCell ref="O6:Q6"/>
    <mergeCell ref="W43:Y43"/>
    <mergeCell ref="T36:V36"/>
    <mergeCell ref="T37:V37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W73:Y73"/>
    <mergeCell ref="V73:V74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W103:Y103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T133:U133"/>
    <mergeCell ref="W133:Y133"/>
    <mergeCell ref="M163:N163"/>
    <mergeCell ref="O163:P163"/>
    <mergeCell ref="T163:U163"/>
    <mergeCell ref="W163:Y163"/>
    <mergeCell ref="C163:D163"/>
    <mergeCell ref="E163:F163"/>
    <mergeCell ref="G163:H163"/>
    <mergeCell ref="I163:J163"/>
    <mergeCell ref="K163:L163"/>
    <mergeCell ref="V163:V164"/>
  </mergeCells>
  <conditionalFormatting sqref="C45:Y57 C105:U115 C117:U117 C116:G116 I116:U116 C165:Y177 C75:S87 W75:Y87 C135:U147 Q58:Q69 V58:V69 W135:Y147 W105:Y117">
    <cfRule type="expression" dxfId="107" priority="36">
      <formula>IF(C45=0,1,0)</formula>
    </cfRule>
  </conditionalFormatting>
  <conditionalFormatting sqref="Y45:Y57 Y75:Y87 Y105:Y117 Y135:Y147 Y165:Y177 C177:X177 C117:U117 C57:X57 C87:S87 W87:X87 C147:U147 Q58:Q69 V58:V69 W147:X147 W117:X117">
    <cfRule type="expression" dxfId="106" priority="35">
      <formula>IF(C45=0,1,0)</formula>
    </cfRule>
  </conditionalFormatting>
  <conditionalFormatting sqref="H116">
    <cfRule type="expression" dxfId="105" priority="34">
      <formula>IF(H116=0,1,0)</formula>
    </cfRule>
  </conditionalFormatting>
  <conditionalFormatting sqref="T75:U86">
    <cfRule type="expression" dxfId="104" priority="33">
      <formula>IF(T75=0,1,0)</formula>
    </cfRule>
  </conditionalFormatting>
  <conditionalFormatting sqref="Q178:Q189 V178:V189">
    <cfRule type="expression" dxfId="103" priority="25">
      <formula>IF(Q178=0,1,0)</formula>
    </cfRule>
  </conditionalFormatting>
  <conditionalFormatting sqref="Q178:Q189 V178:V189">
    <cfRule type="expression" dxfId="102" priority="24">
      <formula>IF(Q178=0,1,0)</formula>
    </cfRule>
  </conditionalFormatting>
  <conditionalFormatting sqref="R20">
    <cfRule type="expression" dxfId="101" priority="12">
      <formula>IF(R20=0,1,0)</formula>
    </cfRule>
  </conditionalFormatting>
  <conditionalFormatting sqref="R20">
    <cfRule type="expression" dxfId="100" priority="13">
      <formula>IF(R20=0,1,0)</formula>
    </cfRule>
  </conditionalFormatting>
  <conditionalFormatting sqref="W36:Y41">
    <cfRule type="expression" dxfId="99" priority="11">
      <formula>IF(W36=0,1,0)</formula>
    </cfRule>
  </conditionalFormatting>
  <conditionalFormatting sqref="W39:X39 W41:X41 Y36:Y41">
    <cfRule type="expression" dxfId="98" priority="10">
      <formula>IF(W36=0,1,0)</formula>
    </cfRule>
  </conditionalFormatting>
  <conditionalFormatting sqref="W30:X30 Y26:Y30">
    <cfRule type="expression" dxfId="97" priority="8">
      <formula>IF(W26=0,1,0)</formula>
    </cfRule>
  </conditionalFormatting>
  <conditionalFormatting sqref="W26:Y30">
    <cfRule type="expression" dxfId="96" priority="9">
      <formula>IF(W26=0,1,0)</formula>
    </cfRule>
  </conditionalFormatting>
  <conditionalFormatting sqref="W8:Y12 C8:Q21">
    <cfRule type="expression" dxfId="95" priority="15">
      <formula>IF(C8=0,1,0)</formula>
    </cfRule>
  </conditionalFormatting>
  <conditionalFormatting sqref="E8:E19 H8:H19 K8:K19 N8:N19 C20:P21 Q8:Q21 W12:X12 Y8:Y12 Y16:Y19 Y21">
    <cfRule type="expression" dxfId="94" priority="14">
      <formula>IF(C8=0,1,0)</formula>
    </cfRule>
  </conditionalFormatting>
  <conditionalFormatting sqref="V75:V87 V105:V117 V135:V147">
    <cfRule type="expression" dxfId="93" priority="7">
      <formula>IF(V75=0,1,0)</formula>
    </cfRule>
  </conditionalFormatting>
  <conditionalFormatting sqref="V117 V147 V87">
    <cfRule type="expression" dxfId="92" priority="6">
      <formula>IF(V87=0,1,0)</formula>
    </cfRule>
  </conditionalFormatting>
  <conditionalFormatting sqref="V148:V159">
    <cfRule type="expression" dxfId="91" priority="5">
      <formula>IF(V148=0,1,0)</formula>
    </cfRule>
  </conditionalFormatting>
  <conditionalFormatting sqref="V148:V159">
    <cfRule type="expression" dxfId="90" priority="4">
      <formula>IF(V148=0,1,0)</formula>
    </cfRule>
  </conditionalFormatting>
  <conditionalFormatting sqref="T87:U87">
    <cfRule type="expression" dxfId="89" priority="3">
      <formula>IF(T87=0,1,0)</formula>
    </cfRule>
  </conditionalFormatting>
  <conditionalFormatting sqref="T87:U87">
    <cfRule type="expression" dxfId="88" priority="2">
      <formula>IF(T87=0,1,0)</formula>
    </cfRule>
  </conditionalFormatting>
  <conditionalFormatting sqref="Y20">
    <cfRule type="expression" dxfId="87" priority="1">
      <formula>IF(Y20=0,1,0)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C189"/>
  <sheetViews>
    <sheetView zoomScale="50" zoomScaleNormal="50" zoomScalePageLayoutView="50" workbookViewId="0">
      <selection activeCell="S27" sqref="S27"/>
    </sheetView>
  </sheetViews>
  <sheetFormatPr defaultColWidth="0" defaultRowHeight="12.75" x14ac:dyDescent="0.2"/>
  <cols>
    <col min="1" max="1" width="2.85546875" style="1" customWidth="1"/>
    <col min="2" max="2" width="23.28515625" style="1" customWidth="1"/>
    <col min="3" max="20" width="13.7109375" style="1" customWidth="1"/>
    <col min="21" max="21" width="13.7109375" style="10" customWidth="1"/>
    <col min="22" max="22" width="3.140625" style="10" customWidth="1"/>
    <col min="23" max="25" width="13.7109375" style="1" customWidth="1"/>
    <col min="26" max="26" width="2.7109375" style="1" customWidth="1"/>
    <col min="27" max="27" width="11.7109375" style="1" bestFit="1" customWidth="1"/>
    <col min="28" max="250" width="8.85546875" style="1" hidden="1"/>
    <col min="251" max="251" width="23.28515625" style="1" hidden="1"/>
    <col min="252" max="252" width="12.28515625" style="1" hidden="1"/>
    <col min="253" max="253" width="10.28515625" style="1" hidden="1"/>
    <col min="254" max="254" width="10" style="1" hidden="1"/>
    <col min="255" max="255" width="11.42578125" style="1" hidden="1"/>
    <col min="256" max="256" width="10.7109375" style="1" hidden="1"/>
    <col min="257" max="257" width="10.28515625" style="1" hidden="1"/>
    <col min="258" max="258" width="9.7109375" style="1" hidden="1"/>
    <col min="259" max="259" width="10.7109375" style="1" hidden="1"/>
    <col min="260" max="261" width="9.7109375" style="1" hidden="1"/>
    <col min="262" max="262" width="10.7109375" style="1" hidden="1"/>
    <col min="263" max="263" width="12.42578125" style="1" hidden="1"/>
    <col min="264" max="264" width="12" style="1" hidden="1"/>
    <col min="265" max="265" width="8.85546875" style="1" hidden="1"/>
    <col min="266" max="266" width="11.28515625" style="1" hidden="1"/>
    <col min="267" max="267" width="10.7109375" style="1" hidden="1"/>
    <col min="268" max="268" width="9.42578125" style="1" hidden="1"/>
    <col min="269" max="269" width="12.7109375" style="1" hidden="1"/>
    <col min="270" max="270" width="10.140625" style="1" hidden="1"/>
    <col min="271" max="272" width="11.7109375" style="1" hidden="1"/>
    <col min="273" max="273" width="2.7109375" style="1" hidden="1"/>
    <col min="274" max="275" width="11.7109375" style="1" hidden="1"/>
    <col min="276" max="276" width="10.7109375" style="1" hidden="1"/>
    <col min="277" max="277" width="11.28515625" style="1" hidden="1"/>
    <col min="278" max="506" width="8.85546875" style="1" hidden="1"/>
    <col min="507" max="507" width="23.28515625" style="1" hidden="1"/>
    <col min="508" max="508" width="12.28515625" style="1" hidden="1"/>
    <col min="509" max="509" width="10.28515625" style="1" hidden="1"/>
    <col min="510" max="510" width="10" style="1" hidden="1"/>
    <col min="511" max="511" width="11.42578125" style="1" hidden="1"/>
    <col min="512" max="512" width="10.7109375" style="1" hidden="1"/>
    <col min="513" max="513" width="10.28515625" style="1" hidden="1"/>
    <col min="514" max="514" width="9.7109375" style="1" hidden="1"/>
    <col min="515" max="515" width="10.7109375" style="1" hidden="1"/>
    <col min="516" max="517" width="9.7109375" style="1" hidden="1"/>
    <col min="518" max="518" width="10.7109375" style="1" hidden="1"/>
    <col min="519" max="519" width="12.42578125" style="1" hidden="1"/>
    <col min="520" max="520" width="12" style="1" hidden="1"/>
    <col min="521" max="521" width="8.85546875" style="1" hidden="1"/>
    <col min="522" max="522" width="11.28515625" style="1" hidden="1"/>
    <col min="523" max="523" width="10.7109375" style="1" hidden="1"/>
    <col min="524" max="524" width="9.42578125" style="1" hidden="1"/>
    <col min="525" max="525" width="12.7109375" style="1" hidden="1"/>
    <col min="526" max="526" width="10.140625" style="1" hidden="1"/>
    <col min="527" max="528" width="11.7109375" style="1" hidden="1"/>
    <col min="529" max="529" width="2.7109375" style="1" hidden="1"/>
    <col min="530" max="531" width="11.7109375" style="1" hidden="1"/>
    <col min="532" max="532" width="10.7109375" style="1" hidden="1"/>
    <col min="533" max="533" width="11.28515625" style="1" hidden="1"/>
    <col min="534" max="762" width="8.85546875" style="1" hidden="1"/>
    <col min="763" max="763" width="23.28515625" style="1" hidden="1"/>
    <col min="764" max="764" width="12.28515625" style="1" hidden="1"/>
    <col min="765" max="765" width="10.28515625" style="1" hidden="1"/>
    <col min="766" max="766" width="10" style="1" hidden="1"/>
    <col min="767" max="767" width="11.42578125" style="1" hidden="1"/>
    <col min="768" max="768" width="10.7109375" style="1" hidden="1"/>
    <col min="769" max="769" width="10.28515625" style="1" hidden="1"/>
    <col min="770" max="770" width="9.7109375" style="1" hidden="1"/>
    <col min="771" max="771" width="10.7109375" style="1" hidden="1"/>
    <col min="772" max="773" width="9.7109375" style="1" hidden="1"/>
    <col min="774" max="774" width="10.7109375" style="1" hidden="1"/>
    <col min="775" max="775" width="12.42578125" style="1" hidden="1"/>
    <col min="776" max="776" width="12" style="1" hidden="1"/>
    <col min="777" max="777" width="8.85546875" style="1" hidden="1"/>
    <col min="778" max="778" width="11.28515625" style="1" hidden="1"/>
    <col min="779" max="779" width="10.7109375" style="1" hidden="1"/>
    <col min="780" max="780" width="9.42578125" style="1" hidden="1"/>
    <col min="781" max="781" width="12.7109375" style="1" hidden="1"/>
    <col min="782" max="782" width="10.140625" style="1" hidden="1"/>
    <col min="783" max="784" width="11.7109375" style="1" hidden="1"/>
    <col min="785" max="785" width="2.7109375" style="1" hidden="1"/>
    <col min="786" max="787" width="11.7109375" style="1" hidden="1"/>
    <col min="788" max="788" width="10.7109375" style="1" hidden="1"/>
    <col min="789" max="789" width="11.28515625" style="1" hidden="1"/>
    <col min="790" max="1018" width="8.85546875" style="1" hidden="1"/>
    <col min="1019" max="1019" width="23.28515625" style="1" hidden="1"/>
    <col min="1020" max="1020" width="12.28515625" style="1" hidden="1"/>
    <col min="1021" max="1021" width="10.28515625" style="1" hidden="1"/>
    <col min="1022" max="1022" width="10" style="1" hidden="1"/>
    <col min="1023" max="1023" width="11.42578125" style="1" hidden="1"/>
    <col min="1024" max="1024" width="10.7109375" style="1" hidden="1"/>
    <col min="1025" max="1025" width="10.28515625" style="1" hidden="1"/>
    <col min="1026" max="1026" width="9.7109375" style="1" hidden="1"/>
    <col min="1027" max="1027" width="10.7109375" style="1" hidden="1"/>
    <col min="1028" max="1029" width="9.7109375" style="1" hidden="1"/>
    <col min="1030" max="1030" width="10.7109375" style="1" hidden="1"/>
    <col min="1031" max="1031" width="12.42578125" style="1" hidden="1"/>
    <col min="1032" max="1032" width="12" style="1" hidden="1"/>
    <col min="1033" max="1033" width="8.85546875" style="1" hidden="1"/>
    <col min="1034" max="1034" width="11.28515625" style="1" hidden="1"/>
    <col min="1035" max="1035" width="10.7109375" style="1" hidden="1"/>
    <col min="1036" max="1036" width="9.42578125" style="1" hidden="1"/>
    <col min="1037" max="1037" width="12.7109375" style="1" hidden="1"/>
    <col min="1038" max="1038" width="10.140625" style="1" hidden="1"/>
    <col min="1039" max="1040" width="11.7109375" style="1" hidden="1"/>
    <col min="1041" max="1041" width="2.7109375" style="1" hidden="1"/>
    <col min="1042" max="1043" width="11.7109375" style="1" hidden="1"/>
    <col min="1044" max="1044" width="10.7109375" style="1" hidden="1"/>
    <col min="1045" max="1045" width="11.28515625" style="1" hidden="1"/>
    <col min="1046" max="1274" width="8.85546875" style="1" hidden="1"/>
    <col min="1275" max="1275" width="23.28515625" style="1" hidden="1"/>
    <col min="1276" max="1276" width="12.28515625" style="1" hidden="1"/>
    <col min="1277" max="1277" width="10.28515625" style="1" hidden="1"/>
    <col min="1278" max="1278" width="10" style="1" hidden="1"/>
    <col min="1279" max="1279" width="11.42578125" style="1" hidden="1"/>
    <col min="1280" max="1280" width="10.7109375" style="1" hidden="1"/>
    <col min="1281" max="1281" width="10.28515625" style="1" hidden="1"/>
    <col min="1282" max="1282" width="9.7109375" style="1" hidden="1"/>
    <col min="1283" max="1283" width="10.7109375" style="1" hidden="1"/>
    <col min="1284" max="1285" width="9.7109375" style="1" hidden="1"/>
    <col min="1286" max="1286" width="10.7109375" style="1" hidden="1"/>
    <col min="1287" max="1287" width="12.42578125" style="1" hidden="1"/>
    <col min="1288" max="1288" width="12" style="1" hidden="1"/>
    <col min="1289" max="1289" width="8.85546875" style="1" hidden="1"/>
    <col min="1290" max="1290" width="11.28515625" style="1" hidden="1"/>
    <col min="1291" max="1291" width="10.7109375" style="1" hidden="1"/>
    <col min="1292" max="1292" width="9.42578125" style="1" hidden="1"/>
    <col min="1293" max="1293" width="12.7109375" style="1" hidden="1"/>
    <col min="1294" max="1294" width="10.140625" style="1" hidden="1"/>
    <col min="1295" max="1296" width="11.7109375" style="1" hidden="1"/>
    <col min="1297" max="1297" width="2.7109375" style="1" hidden="1"/>
    <col min="1298" max="1299" width="11.7109375" style="1" hidden="1"/>
    <col min="1300" max="1300" width="10.7109375" style="1" hidden="1"/>
    <col min="1301" max="1301" width="11.28515625" style="1" hidden="1"/>
    <col min="1302" max="1530" width="8.85546875" style="1" hidden="1"/>
    <col min="1531" max="1531" width="23.28515625" style="1" hidden="1"/>
    <col min="1532" max="1532" width="12.28515625" style="1" hidden="1"/>
    <col min="1533" max="1533" width="10.28515625" style="1" hidden="1"/>
    <col min="1534" max="1534" width="10" style="1" hidden="1"/>
    <col min="1535" max="1535" width="11.42578125" style="1" hidden="1"/>
    <col min="1536" max="1536" width="10.7109375" style="1" hidden="1"/>
    <col min="1537" max="1537" width="10.28515625" style="1" hidden="1"/>
    <col min="1538" max="1538" width="9.7109375" style="1" hidden="1"/>
    <col min="1539" max="1539" width="10.7109375" style="1" hidden="1"/>
    <col min="1540" max="1541" width="9.7109375" style="1" hidden="1"/>
    <col min="1542" max="1542" width="10.7109375" style="1" hidden="1"/>
    <col min="1543" max="1543" width="12.42578125" style="1" hidden="1"/>
    <col min="1544" max="1544" width="12" style="1" hidden="1"/>
    <col min="1545" max="1545" width="8.85546875" style="1" hidden="1"/>
    <col min="1546" max="1546" width="11.28515625" style="1" hidden="1"/>
    <col min="1547" max="1547" width="10.7109375" style="1" hidden="1"/>
    <col min="1548" max="1548" width="9.42578125" style="1" hidden="1"/>
    <col min="1549" max="1549" width="12.7109375" style="1" hidden="1"/>
    <col min="1550" max="1550" width="10.140625" style="1" hidden="1"/>
    <col min="1551" max="1552" width="11.7109375" style="1" hidden="1"/>
    <col min="1553" max="1553" width="2.7109375" style="1" hidden="1"/>
    <col min="1554" max="1555" width="11.7109375" style="1" hidden="1"/>
    <col min="1556" max="1556" width="10.7109375" style="1" hidden="1"/>
    <col min="1557" max="1557" width="11.28515625" style="1" hidden="1"/>
    <col min="1558" max="1786" width="8.85546875" style="1" hidden="1"/>
    <col min="1787" max="1787" width="23.28515625" style="1" hidden="1"/>
    <col min="1788" max="1788" width="12.28515625" style="1" hidden="1"/>
    <col min="1789" max="1789" width="10.28515625" style="1" hidden="1"/>
    <col min="1790" max="1790" width="10" style="1" hidden="1"/>
    <col min="1791" max="1791" width="11.42578125" style="1" hidden="1"/>
    <col min="1792" max="1792" width="10.7109375" style="1" hidden="1"/>
    <col min="1793" max="1793" width="10.28515625" style="1" hidden="1"/>
    <col min="1794" max="1794" width="9.7109375" style="1" hidden="1"/>
    <col min="1795" max="1795" width="10.7109375" style="1" hidden="1"/>
    <col min="1796" max="1797" width="9.7109375" style="1" hidden="1"/>
    <col min="1798" max="1798" width="10.7109375" style="1" hidden="1"/>
    <col min="1799" max="1799" width="12.42578125" style="1" hidden="1"/>
    <col min="1800" max="1800" width="12" style="1" hidden="1"/>
    <col min="1801" max="1801" width="8.85546875" style="1" hidden="1"/>
    <col min="1802" max="1802" width="11.28515625" style="1" hidden="1"/>
    <col min="1803" max="1803" width="10.7109375" style="1" hidden="1"/>
    <col min="1804" max="1804" width="9.42578125" style="1" hidden="1"/>
    <col min="1805" max="1805" width="12.7109375" style="1" hidden="1"/>
    <col min="1806" max="1806" width="10.140625" style="1" hidden="1"/>
    <col min="1807" max="1808" width="11.7109375" style="1" hidden="1"/>
    <col min="1809" max="1809" width="2.7109375" style="1" hidden="1"/>
    <col min="1810" max="1811" width="11.7109375" style="1" hidden="1"/>
    <col min="1812" max="1812" width="10.7109375" style="1" hidden="1"/>
    <col min="1813" max="1813" width="11.28515625" style="1" hidden="1"/>
    <col min="1814" max="2042" width="8.85546875" style="1" hidden="1"/>
    <col min="2043" max="2043" width="23.28515625" style="1" hidden="1"/>
    <col min="2044" max="2044" width="12.28515625" style="1" hidden="1"/>
    <col min="2045" max="2045" width="10.28515625" style="1" hidden="1"/>
    <col min="2046" max="2046" width="10" style="1" hidden="1"/>
    <col min="2047" max="2047" width="11.42578125" style="1" hidden="1"/>
    <col min="2048" max="2048" width="10.7109375" style="1" hidden="1"/>
    <col min="2049" max="2049" width="10.28515625" style="1" hidden="1"/>
    <col min="2050" max="2050" width="9.7109375" style="1" hidden="1"/>
    <col min="2051" max="2051" width="10.7109375" style="1" hidden="1"/>
    <col min="2052" max="2053" width="9.7109375" style="1" hidden="1"/>
    <col min="2054" max="2054" width="10.7109375" style="1" hidden="1"/>
    <col min="2055" max="2055" width="12.42578125" style="1" hidden="1"/>
    <col min="2056" max="2056" width="12" style="1" hidden="1"/>
    <col min="2057" max="2057" width="8.85546875" style="1" hidden="1"/>
    <col min="2058" max="2058" width="11.28515625" style="1" hidden="1"/>
    <col min="2059" max="2059" width="10.7109375" style="1" hidden="1"/>
    <col min="2060" max="2060" width="9.42578125" style="1" hidden="1"/>
    <col min="2061" max="2061" width="12.7109375" style="1" hidden="1"/>
    <col min="2062" max="2062" width="10.140625" style="1" hidden="1"/>
    <col min="2063" max="2064" width="11.7109375" style="1" hidden="1"/>
    <col min="2065" max="2065" width="2.7109375" style="1" hidden="1"/>
    <col min="2066" max="2067" width="11.7109375" style="1" hidden="1"/>
    <col min="2068" max="2068" width="10.7109375" style="1" hidden="1"/>
    <col min="2069" max="2069" width="11.28515625" style="1" hidden="1"/>
    <col min="2070" max="2298" width="8.85546875" style="1" hidden="1"/>
    <col min="2299" max="2299" width="23.28515625" style="1" hidden="1"/>
    <col min="2300" max="2300" width="12.28515625" style="1" hidden="1"/>
    <col min="2301" max="2301" width="10.28515625" style="1" hidden="1"/>
    <col min="2302" max="2302" width="10" style="1" hidden="1"/>
    <col min="2303" max="2303" width="11.42578125" style="1" hidden="1"/>
    <col min="2304" max="2304" width="10.7109375" style="1" hidden="1"/>
    <col min="2305" max="2305" width="10.28515625" style="1" hidden="1"/>
    <col min="2306" max="2306" width="9.7109375" style="1" hidden="1"/>
    <col min="2307" max="2307" width="10.7109375" style="1" hidden="1"/>
    <col min="2308" max="2309" width="9.7109375" style="1" hidden="1"/>
    <col min="2310" max="2310" width="10.7109375" style="1" hidden="1"/>
    <col min="2311" max="2311" width="12.42578125" style="1" hidden="1"/>
    <col min="2312" max="2312" width="12" style="1" hidden="1"/>
    <col min="2313" max="2313" width="8.85546875" style="1" hidden="1"/>
    <col min="2314" max="2314" width="11.28515625" style="1" hidden="1"/>
    <col min="2315" max="2315" width="10.7109375" style="1" hidden="1"/>
    <col min="2316" max="2316" width="9.42578125" style="1" hidden="1"/>
    <col min="2317" max="2317" width="12.7109375" style="1" hidden="1"/>
    <col min="2318" max="2318" width="10.140625" style="1" hidden="1"/>
    <col min="2319" max="2320" width="11.7109375" style="1" hidden="1"/>
    <col min="2321" max="2321" width="2.7109375" style="1" hidden="1"/>
    <col min="2322" max="2323" width="11.7109375" style="1" hidden="1"/>
    <col min="2324" max="2324" width="10.7109375" style="1" hidden="1"/>
    <col min="2325" max="2325" width="11.28515625" style="1" hidden="1"/>
    <col min="2326" max="2554" width="8.85546875" style="1" hidden="1"/>
    <col min="2555" max="2555" width="23.28515625" style="1" hidden="1"/>
    <col min="2556" max="2556" width="12.28515625" style="1" hidden="1"/>
    <col min="2557" max="2557" width="10.28515625" style="1" hidden="1"/>
    <col min="2558" max="2558" width="10" style="1" hidden="1"/>
    <col min="2559" max="2559" width="11.42578125" style="1" hidden="1"/>
    <col min="2560" max="2560" width="10.7109375" style="1" hidden="1"/>
    <col min="2561" max="2561" width="10.28515625" style="1" hidden="1"/>
    <col min="2562" max="2562" width="9.7109375" style="1" hidden="1"/>
    <col min="2563" max="2563" width="10.7109375" style="1" hidden="1"/>
    <col min="2564" max="2565" width="9.7109375" style="1" hidden="1"/>
    <col min="2566" max="2566" width="10.7109375" style="1" hidden="1"/>
    <col min="2567" max="2567" width="12.42578125" style="1" hidden="1"/>
    <col min="2568" max="2568" width="12" style="1" hidden="1"/>
    <col min="2569" max="2569" width="8.85546875" style="1" hidden="1"/>
    <col min="2570" max="2570" width="11.28515625" style="1" hidden="1"/>
    <col min="2571" max="2571" width="10.7109375" style="1" hidden="1"/>
    <col min="2572" max="2572" width="9.42578125" style="1" hidden="1"/>
    <col min="2573" max="2573" width="12.7109375" style="1" hidden="1"/>
    <col min="2574" max="2574" width="10.140625" style="1" hidden="1"/>
    <col min="2575" max="2576" width="11.7109375" style="1" hidden="1"/>
    <col min="2577" max="2577" width="2.7109375" style="1" hidden="1"/>
    <col min="2578" max="2579" width="11.7109375" style="1" hidden="1"/>
    <col min="2580" max="2580" width="10.7109375" style="1" hidden="1"/>
    <col min="2581" max="2581" width="11.28515625" style="1" hidden="1"/>
    <col min="2582" max="2810" width="8.85546875" style="1" hidden="1"/>
    <col min="2811" max="2811" width="23.28515625" style="1" hidden="1"/>
    <col min="2812" max="2812" width="12.28515625" style="1" hidden="1"/>
    <col min="2813" max="2813" width="10.28515625" style="1" hidden="1"/>
    <col min="2814" max="2814" width="10" style="1" hidden="1"/>
    <col min="2815" max="2815" width="11.42578125" style="1" hidden="1"/>
    <col min="2816" max="2816" width="10.7109375" style="1" hidden="1"/>
    <col min="2817" max="2817" width="10.28515625" style="1" hidden="1"/>
    <col min="2818" max="2818" width="9.7109375" style="1" hidden="1"/>
    <col min="2819" max="2819" width="10.7109375" style="1" hidden="1"/>
    <col min="2820" max="2821" width="9.7109375" style="1" hidden="1"/>
    <col min="2822" max="2822" width="10.7109375" style="1" hidden="1"/>
    <col min="2823" max="2823" width="12.42578125" style="1" hidden="1"/>
    <col min="2824" max="2824" width="12" style="1" hidden="1"/>
    <col min="2825" max="2825" width="8.85546875" style="1" hidden="1"/>
    <col min="2826" max="2826" width="11.28515625" style="1" hidden="1"/>
    <col min="2827" max="2827" width="10.7109375" style="1" hidden="1"/>
    <col min="2828" max="2828" width="9.42578125" style="1" hidden="1"/>
    <col min="2829" max="2829" width="12.7109375" style="1" hidden="1"/>
    <col min="2830" max="2830" width="10.140625" style="1" hidden="1"/>
    <col min="2831" max="2832" width="11.7109375" style="1" hidden="1"/>
    <col min="2833" max="2833" width="2.7109375" style="1" hidden="1"/>
    <col min="2834" max="2835" width="11.7109375" style="1" hidden="1"/>
    <col min="2836" max="2836" width="10.7109375" style="1" hidden="1"/>
    <col min="2837" max="2837" width="11.28515625" style="1" hidden="1"/>
    <col min="2838" max="3066" width="8.85546875" style="1" hidden="1"/>
    <col min="3067" max="3067" width="23.28515625" style="1" hidden="1"/>
    <col min="3068" max="3068" width="12.28515625" style="1" hidden="1"/>
    <col min="3069" max="3069" width="10.28515625" style="1" hidden="1"/>
    <col min="3070" max="3070" width="10" style="1" hidden="1"/>
    <col min="3071" max="3071" width="11.42578125" style="1" hidden="1"/>
    <col min="3072" max="3072" width="10.7109375" style="1" hidden="1"/>
    <col min="3073" max="3073" width="10.28515625" style="1" hidden="1"/>
    <col min="3074" max="3074" width="9.7109375" style="1" hidden="1"/>
    <col min="3075" max="3075" width="10.7109375" style="1" hidden="1"/>
    <col min="3076" max="3077" width="9.7109375" style="1" hidden="1"/>
    <col min="3078" max="3078" width="10.7109375" style="1" hidden="1"/>
    <col min="3079" max="3079" width="12.42578125" style="1" hidden="1"/>
    <col min="3080" max="3080" width="12" style="1" hidden="1"/>
    <col min="3081" max="3081" width="8.85546875" style="1" hidden="1"/>
    <col min="3082" max="3082" width="11.28515625" style="1" hidden="1"/>
    <col min="3083" max="3083" width="10.7109375" style="1" hidden="1"/>
    <col min="3084" max="3084" width="9.42578125" style="1" hidden="1"/>
    <col min="3085" max="3085" width="12.7109375" style="1" hidden="1"/>
    <col min="3086" max="3086" width="10.140625" style="1" hidden="1"/>
    <col min="3087" max="3088" width="11.7109375" style="1" hidden="1"/>
    <col min="3089" max="3089" width="2.7109375" style="1" hidden="1"/>
    <col min="3090" max="3091" width="11.7109375" style="1" hidden="1"/>
    <col min="3092" max="3092" width="10.7109375" style="1" hidden="1"/>
    <col min="3093" max="3093" width="11.28515625" style="1" hidden="1"/>
    <col min="3094" max="3322" width="8.85546875" style="1" hidden="1"/>
    <col min="3323" max="3323" width="23.28515625" style="1" hidden="1"/>
    <col min="3324" max="3324" width="12.28515625" style="1" hidden="1"/>
    <col min="3325" max="3325" width="10.28515625" style="1" hidden="1"/>
    <col min="3326" max="3326" width="10" style="1" hidden="1"/>
    <col min="3327" max="3327" width="11.42578125" style="1" hidden="1"/>
    <col min="3328" max="3328" width="10.7109375" style="1" hidden="1"/>
    <col min="3329" max="3329" width="10.28515625" style="1" hidden="1"/>
    <col min="3330" max="3330" width="9.7109375" style="1" hidden="1"/>
    <col min="3331" max="3331" width="10.7109375" style="1" hidden="1"/>
    <col min="3332" max="3333" width="9.7109375" style="1" hidden="1"/>
    <col min="3334" max="3334" width="10.7109375" style="1" hidden="1"/>
    <col min="3335" max="3335" width="12.42578125" style="1" hidden="1"/>
    <col min="3336" max="3336" width="12" style="1" hidden="1"/>
    <col min="3337" max="3337" width="8.85546875" style="1" hidden="1"/>
    <col min="3338" max="3338" width="11.28515625" style="1" hidden="1"/>
    <col min="3339" max="3339" width="10.7109375" style="1" hidden="1"/>
    <col min="3340" max="3340" width="9.42578125" style="1" hidden="1"/>
    <col min="3341" max="3341" width="12.7109375" style="1" hidden="1"/>
    <col min="3342" max="3342" width="10.140625" style="1" hidden="1"/>
    <col min="3343" max="3344" width="11.7109375" style="1" hidden="1"/>
    <col min="3345" max="3345" width="2.7109375" style="1" hidden="1"/>
    <col min="3346" max="3347" width="11.7109375" style="1" hidden="1"/>
    <col min="3348" max="3348" width="10.7109375" style="1" hidden="1"/>
    <col min="3349" max="3349" width="11.28515625" style="1" hidden="1"/>
    <col min="3350" max="3578" width="8.85546875" style="1" hidden="1"/>
    <col min="3579" max="3579" width="23.28515625" style="1" hidden="1"/>
    <col min="3580" max="3580" width="12.28515625" style="1" hidden="1"/>
    <col min="3581" max="3581" width="10.28515625" style="1" hidden="1"/>
    <col min="3582" max="3582" width="10" style="1" hidden="1"/>
    <col min="3583" max="3583" width="11.42578125" style="1" hidden="1"/>
    <col min="3584" max="3584" width="10.7109375" style="1" hidden="1"/>
    <col min="3585" max="3585" width="10.28515625" style="1" hidden="1"/>
    <col min="3586" max="3586" width="9.7109375" style="1" hidden="1"/>
    <col min="3587" max="3587" width="10.7109375" style="1" hidden="1"/>
    <col min="3588" max="3589" width="9.7109375" style="1" hidden="1"/>
    <col min="3590" max="3590" width="10.7109375" style="1" hidden="1"/>
    <col min="3591" max="3591" width="12.42578125" style="1" hidden="1"/>
    <col min="3592" max="3592" width="12" style="1" hidden="1"/>
    <col min="3593" max="3593" width="8.85546875" style="1" hidden="1"/>
    <col min="3594" max="3594" width="11.28515625" style="1" hidden="1"/>
    <col min="3595" max="3595" width="10.7109375" style="1" hidden="1"/>
    <col min="3596" max="3596" width="9.42578125" style="1" hidden="1"/>
    <col min="3597" max="3597" width="12.7109375" style="1" hidden="1"/>
    <col min="3598" max="3598" width="10.140625" style="1" hidden="1"/>
    <col min="3599" max="3600" width="11.7109375" style="1" hidden="1"/>
    <col min="3601" max="3601" width="2.7109375" style="1" hidden="1"/>
    <col min="3602" max="3603" width="11.7109375" style="1" hidden="1"/>
    <col min="3604" max="3604" width="10.7109375" style="1" hidden="1"/>
    <col min="3605" max="3605" width="11.28515625" style="1" hidden="1"/>
    <col min="3606" max="3834" width="8.85546875" style="1" hidden="1"/>
    <col min="3835" max="3835" width="23.28515625" style="1" hidden="1"/>
    <col min="3836" max="3836" width="12.28515625" style="1" hidden="1"/>
    <col min="3837" max="3837" width="10.28515625" style="1" hidden="1"/>
    <col min="3838" max="3838" width="10" style="1" hidden="1"/>
    <col min="3839" max="3839" width="11.42578125" style="1" hidden="1"/>
    <col min="3840" max="3840" width="10.7109375" style="1" hidden="1"/>
    <col min="3841" max="3841" width="10.28515625" style="1" hidden="1"/>
    <col min="3842" max="3842" width="9.7109375" style="1" hidden="1"/>
    <col min="3843" max="3843" width="10.7109375" style="1" hidden="1"/>
    <col min="3844" max="3845" width="9.7109375" style="1" hidden="1"/>
    <col min="3846" max="3846" width="10.7109375" style="1" hidden="1"/>
    <col min="3847" max="3847" width="12.42578125" style="1" hidden="1"/>
    <col min="3848" max="3848" width="12" style="1" hidden="1"/>
    <col min="3849" max="3849" width="8.85546875" style="1" hidden="1"/>
    <col min="3850" max="3850" width="11.28515625" style="1" hidden="1"/>
    <col min="3851" max="3851" width="10.7109375" style="1" hidden="1"/>
    <col min="3852" max="3852" width="9.42578125" style="1" hidden="1"/>
    <col min="3853" max="3853" width="12.7109375" style="1" hidden="1"/>
    <col min="3854" max="3854" width="10.140625" style="1" hidden="1"/>
    <col min="3855" max="3856" width="11.7109375" style="1" hidden="1"/>
    <col min="3857" max="3857" width="2.7109375" style="1" hidden="1"/>
    <col min="3858" max="3859" width="11.7109375" style="1" hidden="1"/>
    <col min="3860" max="3860" width="10.7109375" style="1" hidden="1"/>
    <col min="3861" max="3861" width="11.28515625" style="1" hidden="1"/>
    <col min="3862" max="4090" width="8.85546875" style="1" hidden="1"/>
    <col min="4091" max="4091" width="23.28515625" style="1" hidden="1"/>
    <col min="4092" max="4092" width="12.28515625" style="1" hidden="1"/>
    <col min="4093" max="4093" width="10.28515625" style="1" hidden="1"/>
    <col min="4094" max="4094" width="10" style="1" hidden="1"/>
    <col min="4095" max="4095" width="11.42578125" style="1" hidden="1"/>
    <col min="4096" max="4096" width="10.7109375" style="1" hidden="1"/>
    <col min="4097" max="4097" width="10.28515625" style="1" hidden="1"/>
    <col min="4098" max="4098" width="9.7109375" style="1" hidden="1"/>
    <col min="4099" max="4099" width="10.7109375" style="1" hidden="1"/>
    <col min="4100" max="4101" width="9.7109375" style="1" hidden="1"/>
    <col min="4102" max="4102" width="10.7109375" style="1" hidden="1"/>
    <col min="4103" max="4103" width="12.42578125" style="1" hidden="1"/>
    <col min="4104" max="4104" width="12" style="1" hidden="1"/>
    <col min="4105" max="4105" width="8.85546875" style="1" hidden="1"/>
    <col min="4106" max="4106" width="11.28515625" style="1" hidden="1"/>
    <col min="4107" max="4107" width="10.7109375" style="1" hidden="1"/>
    <col min="4108" max="4108" width="9.42578125" style="1" hidden="1"/>
    <col min="4109" max="4109" width="12.7109375" style="1" hidden="1"/>
    <col min="4110" max="4110" width="10.140625" style="1" hidden="1"/>
    <col min="4111" max="4112" width="11.7109375" style="1" hidden="1"/>
    <col min="4113" max="4113" width="2.7109375" style="1" hidden="1"/>
    <col min="4114" max="4115" width="11.7109375" style="1" hidden="1"/>
    <col min="4116" max="4116" width="10.7109375" style="1" hidden="1"/>
    <col min="4117" max="4117" width="11.28515625" style="1" hidden="1"/>
    <col min="4118" max="4346" width="8.85546875" style="1" hidden="1"/>
    <col min="4347" max="4347" width="23.28515625" style="1" hidden="1"/>
    <col min="4348" max="4348" width="12.28515625" style="1" hidden="1"/>
    <col min="4349" max="4349" width="10.28515625" style="1" hidden="1"/>
    <col min="4350" max="4350" width="10" style="1" hidden="1"/>
    <col min="4351" max="4351" width="11.42578125" style="1" hidden="1"/>
    <col min="4352" max="4352" width="10.7109375" style="1" hidden="1"/>
    <col min="4353" max="4353" width="10.28515625" style="1" hidden="1"/>
    <col min="4354" max="4354" width="9.7109375" style="1" hidden="1"/>
    <col min="4355" max="4355" width="10.7109375" style="1" hidden="1"/>
    <col min="4356" max="4357" width="9.7109375" style="1" hidden="1"/>
    <col min="4358" max="4358" width="10.7109375" style="1" hidden="1"/>
    <col min="4359" max="4359" width="12.42578125" style="1" hidden="1"/>
    <col min="4360" max="4360" width="12" style="1" hidden="1"/>
    <col min="4361" max="4361" width="8.85546875" style="1" hidden="1"/>
    <col min="4362" max="4362" width="11.28515625" style="1" hidden="1"/>
    <col min="4363" max="4363" width="10.7109375" style="1" hidden="1"/>
    <col min="4364" max="4364" width="9.42578125" style="1" hidden="1"/>
    <col min="4365" max="4365" width="12.7109375" style="1" hidden="1"/>
    <col min="4366" max="4366" width="10.140625" style="1" hidden="1"/>
    <col min="4367" max="4368" width="11.7109375" style="1" hidden="1"/>
    <col min="4369" max="4369" width="2.7109375" style="1" hidden="1"/>
    <col min="4370" max="4371" width="11.7109375" style="1" hidden="1"/>
    <col min="4372" max="4372" width="10.7109375" style="1" hidden="1"/>
    <col min="4373" max="4373" width="11.28515625" style="1" hidden="1"/>
    <col min="4374" max="4602" width="8.85546875" style="1" hidden="1"/>
    <col min="4603" max="4603" width="23.28515625" style="1" hidden="1"/>
    <col min="4604" max="4604" width="12.28515625" style="1" hidden="1"/>
    <col min="4605" max="4605" width="10.28515625" style="1" hidden="1"/>
    <col min="4606" max="4606" width="10" style="1" hidden="1"/>
    <col min="4607" max="4607" width="11.42578125" style="1" hidden="1"/>
    <col min="4608" max="4608" width="10.7109375" style="1" hidden="1"/>
    <col min="4609" max="4609" width="10.28515625" style="1" hidden="1"/>
    <col min="4610" max="4610" width="9.7109375" style="1" hidden="1"/>
    <col min="4611" max="4611" width="10.7109375" style="1" hidden="1"/>
    <col min="4612" max="4613" width="9.7109375" style="1" hidden="1"/>
    <col min="4614" max="4614" width="10.7109375" style="1" hidden="1"/>
    <col min="4615" max="4615" width="12.42578125" style="1" hidden="1"/>
    <col min="4616" max="4616" width="12" style="1" hidden="1"/>
    <col min="4617" max="4617" width="8.85546875" style="1" hidden="1"/>
    <col min="4618" max="4618" width="11.28515625" style="1" hidden="1"/>
    <col min="4619" max="4619" width="10.7109375" style="1" hidden="1"/>
    <col min="4620" max="4620" width="9.42578125" style="1" hidden="1"/>
    <col min="4621" max="4621" width="12.7109375" style="1" hidden="1"/>
    <col min="4622" max="4622" width="10.140625" style="1" hidden="1"/>
    <col min="4623" max="4624" width="11.7109375" style="1" hidden="1"/>
    <col min="4625" max="4625" width="2.7109375" style="1" hidden="1"/>
    <col min="4626" max="4627" width="11.7109375" style="1" hidden="1"/>
    <col min="4628" max="4628" width="10.7109375" style="1" hidden="1"/>
    <col min="4629" max="4629" width="11.28515625" style="1" hidden="1"/>
    <col min="4630" max="4858" width="8.85546875" style="1" hidden="1"/>
    <col min="4859" max="4859" width="23.28515625" style="1" hidden="1"/>
    <col min="4860" max="4860" width="12.28515625" style="1" hidden="1"/>
    <col min="4861" max="4861" width="10.28515625" style="1" hidden="1"/>
    <col min="4862" max="4862" width="10" style="1" hidden="1"/>
    <col min="4863" max="4863" width="11.42578125" style="1" hidden="1"/>
    <col min="4864" max="4864" width="10.7109375" style="1" hidden="1"/>
    <col min="4865" max="4865" width="10.28515625" style="1" hidden="1"/>
    <col min="4866" max="4866" width="9.7109375" style="1" hidden="1"/>
    <col min="4867" max="4867" width="10.7109375" style="1" hidden="1"/>
    <col min="4868" max="4869" width="9.7109375" style="1" hidden="1"/>
    <col min="4870" max="4870" width="10.7109375" style="1" hidden="1"/>
    <col min="4871" max="4871" width="12.42578125" style="1" hidden="1"/>
    <col min="4872" max="4872" width="12" style="1" hidden="1"/>
    <col min="4873" max="4873" width="8.85546875" style="1" hidden="1"/>
    <col min="4874" max="4874" width="11.28515625" style="1" hidden="1"/>
    <col min="4875" max="4875" width="10.7109375" style="1" hidden="1"/>
    <col min="4876" max="4876" width="9.42578125" style="1" hidden="1"/>
    <col min="4877" max="4877" width="12.7109375" style="1" hidden="1"/>
    <col min="4878" max="4878" width="10.140625" style="1" hidden="1"/>
    <col min="4879" max="4880" width="11.7109375" style="1" hidden="1"/>
    <col min="4881" max="4881" width="2.7109375" style="1" hidden="1"/>
    <col min="4882" max="4883" width="11.7109375" style="1" hidden="1"/>
    <col min="4884" max="4884" width="10.7109375" style="1" hidden="1"/>
    <col min="4885" max="4885" width="11.28515625" style="1" hidden="1"/>
    <col min="4886" max="5114" width="8.85546875" style="1" hidden="1"/>
    <col min="5115" max="5115" width="23.28515625" style="1" hidden="1"/>
    <col min="5116" max="5116" width="12.28515625" style="1" hidden="1"/>
    <col min="5117" max="5117" width="10.28515625" style="1" hidden="1"/>
    <col min="5118" max="5118" width="10" style="1" hidden="1"/>
    <col min="5119" max="5119" width="11.42578125" style="1" hidden="1"/>
    <col min="5120" max="5120" width="10.7109375" style="1" hidden="1"/>
    <col min="5121" max="5121" width="10.28515625" style="1" hidden="1"/>
    <col min="5122" max="5122" width="9.7109375" style="1" hidden="1"/>
    <col min="5123" max="5123" width="10.7109375" style="1" hidden="1"/>
    <col min="5124" max="5125" width="9.7109375" style="1" hidden="1"/>
    <col min="5126" max="5126" width="10.7109375" style="1" hidden="1"/>
    <col min="5127" max="5127" width="12.42578125" style="1" hidden="1"/>
    <col min="5128" max="5128" width="12" style="1" hidden="1"/>
    <col min="5129" max="5129" width="8.85546875" style="1" hidden="1"/>
    <col min="5130" max="5130" width="11.28515625" style="1" hidden="1"/>
    <col min="5131" max="5131" width="10.7109375" style="1" hidden="1"/>
    <col min="5132" max="5132" width="9.42578125" style="1" hidden="1"/>
    <col min="5133" max="5133" width="12.7109375" style="1" hidden="1"/>
    <col min="5134" max="5134" width="10.140625" style="1" hidden="1"/>
    <col min="5135" max="5136" width="11.7109375" style="1" hidden="1"/>
    <col min="5137" max="5137" width="2.7109375" style="1" hidden="1"/>
    <col min="5138" max="5139" width="11.7109375" style="1" hidden="1"/>
    <col min="5140" max="5140" width="10.7109375" style="1" hidden="1"/>
    <col min="5141" max="5141" width="11.28515625" style="1" hidden="1"/>
    <col min="5142" max="5370" width="8.85546875" style="1" hidden="1"/>
    <col min="5371" max="5371" width="23.28515625" style="1" hidden="1"/>
    <col min="5372" max="5372" width="12.28515625" style="1" hidden="1"/>
    <col min="5373" max="5373" width="10.28515625" style="1" hidden="1"/>
    <col min="5374" max="5374" width="10" style="1" hidden="1"/>
    <col min="5375" max="5375" width="11.42578125" style="1" hidden="1"/>
    <col min="5376" max="5376" width="10.7109375" style="1" hidden="1"/>
    <col min="5377" max="5377" width="10.28515625" style="1" hidden="1"/>
    <col min="5378" max="5378" width="9.7109375" style="1" hidden="1"/>
    <col min="5379" max="5379" width="10.7109375" style="1" hidden="1"/>
    <col min="5380" max="5381" width="9.7109375" style="1" hidden="1"/>
    <col min="5382" max="5382" width="10.7109375" style="1" hidden="1"/>
    <col min="5383" max="5383" width="12.42578125" style="1" hidden="1"/>
    <col min="5384" max="5384" width="12" style="1" hidden="1"/>
    <col min="5385" max="5385" width="8.85546875" style="1" hidden="1"/>
    <col min="5386" max="5386" width="11.28515625" style="1" hidden="1"/>
    <col min="5387" max="5387" width="10.7109375" style="1" hidden="1"/>
    <col min="5388" max="5388" width="9.42578125" style="1" hidden="1"/>
    <col min="5389" max="5389" width="12.7109375" style="1" hidden="1"/>
    <col min="5390" max="5390" width="10.140625" style="1" hidden="1"/>
    <col min="5391" max="5392" width="11.7109375" style="1" hidden="1"/>
    <col min="5393" max="5393" width="2.7109375" style="1" hidden="1"/>
    <col min="5394" max="5395" width="11.7109375" style="1" hidden="1"/>
    <col min="5396" max="5396" width="10.7109375" style="1" hidden="1"/>
    <col min="5397" max="5397" width="11.28515625" style="1" hidden="1"/>
    <col min="5398" max="5626" width="8.85546875" style="1" hidden="1"/>
    <col min="5627" max="5627" width="23.28515625" style="1" hidden="1"/>
    <col min="5628" max="5628" width="12.28515625" style="1" hidden="1"/>
    <col min="5629" max="5629" width="10.28515625" style="1" hidden="1"/>
    <col min="5630" max="5630" width="10" style="1" hidden="1"/>
    <col min="5631" max="5631" width="11.42578125" style="1" hidden="1"/>
    <col min="5632" max="5632" width="10.7109375" style="1" hidden="1"/>
    <col min="5633" max="5633" width="10.28515625" style="1" hidden="1"/>
    <col min="5634" max="5634" width="9.7109375" style="1" hidden="1"/>
    <col min="5635" max="5635" width="10.7109375" style="1" hidden="1"/>
    <col min="5636" max="5637" width="9.7109375" style="1" hidden="1"/>
    <col min="5638" max="5638" width="10.7109375" style="1" hidden="1"/>
    <col min="5639" max="5639" width="12.42578125" style="1" hidden="1"/>
    <col min="5640" max="5640" width="12" style="1" hidden="1"/>
    <col min="5641" max="5641" width="8.85546875" style="1" hidden="1"/>
    <col min="5642" max="5642" width="11.28515625" style="1" hidden="1"/>
    <col min="5643" max="5643" width="10.7109375" style="1" hidden="1"/>
    <col min="5644" max="5644" width="9.42578125" style="1" hidden="1"/>
    <col min="5645" max="5645" width="12.7109375" style="1" hidden="1"/>
    <col min="5646" max="5646" width="10.140625" style="1" hidden="1"/>
    <col min="5647" max="5648" width="11.7109375" style="1" hidden="1"/>
    <col min="5649" max="5649" width="2.7109375" style="1" hidden="1"/>
    <col min="5650" max="5651" width="11.7109375" style="1" hidden="1"/>
    <col min="5652" max="5652" width="10.7109375" style="1" hidden="1"/>
    <col min="5653" max="5653" width="11.28515625" style="1" hidden="1"/>
    <col min="5654" max="5882" width="8.85546875" style="1" hidden="1"/>
    <col min="5883" max="5883" width="23.28515625" style="1" hidden="1"/>
    <col min="5884" max="5884" width="12.28515625" style="1" hidden="1"/>
    <col min="5885" max="5885" width="10.28515625" style="1" hidden="1"/>
    <col min="5886" max="5886" width="10" style="1" hidden="1"/>
    <col min="5887" max="5887" width="11.42578125" style="1" hidden="1"/>
    <col min="5888" max="5888" width="10.7109375" style="1" hidden="1"/>
    <col min="5889" max="5889" width="10.28515625" style="1" hidden="1"/>
    <col min="5890" max="5890" width="9.7109375" style="1" hidden="1"/>
    <col min="5891" max="5891" width="10.7109375" style="1" hidden="1"/>
    <col min="5892" max="5893" width="9.7109375" style="1" hidden="1"/>
    <col min="5894" max="5894" width="10.7109375" style="1" hidden="1"/>
    <col min="5895" max="5895" width="12.42578125" style="1" hidden="1"/>
    <col min="5896" max="5896" width="12" style="1" hidden="1"/>
    <col min="5897" max="5897" width="8.85546875" style="1" hidden="1"/>
    <col min="5898" max="5898" width="11.28515625" style="1" hidden="1"/>
    <col min="5899" max="5899" width="10.7109375" style="1" hidden="1"/>
    <col min="5900" max="5900" width="9.42578125" style="1" hidden="1"/>
    <col min="5901" max="5901" width="12.7109375" style="1" hidden="1"/>
    <col min="5902" max="5902" width="10.140625" style="1" hidden="1"/>
    <col min="5903" max="5904" width="11.7109375" style="1" hidden="1"/>
    <col min="5905" max="5905" width="2.7109375" style="1" hidden="1"/>
    <col min="5906" max="5907" width="11.7109375" style="1" hidden="1"/>
    <col min="5908" max="5908" width="10.7109375" style="1" hidden="1"/>
    <col min="5909" max="5909" width="11.28515625" style="1" hidden="1"/>
    <col min="5910" max="6138" width="8.85546875" style="1" hidden="1"/>
    <col min="6139" max="6139" width="23.28515625" style="1" hidden="1"/>
    <col min="6140" max="6140" width="12.28515625" style="1" hidden="1"/>
    <col min="6141" max="6141" width="10.28515625" style="1" hidden="1"/>
    <col min="6142" max="6142" width="10" style="1" hidden="1"/>
    <col min="6143" max="6143" width="11.42578125" style="1" hidden="1"/>
    <col min="6144" max="6144" width="10.7109375" style="1" hidden="1"/>
    <col min="6145" max="6145" width="10.28515625" style="1" hidden="1"/>
    <col min="6146" max="6146" width="9.7109375" style="1" hidden="1"/>
    <col min="6147" max="6147" width="10.7109375" style="1" hidden="1"/>
    <col min="6148" max="6149" width="9.7109375" style="1" hidden="1"/>
    <col min="6150" max="6150" width="10.7109375" style="1" hidden="1"/>
    <col min="6151" max="6151" width="12.42578125" style="1" hidden="1"/>
    <col min="6152" max="6152" width="12" style="1" hidden="1"/>
    <col min="6153" max="6153" width="8.85546875" style="1" hidden="1"/>
    <col min="6154" max="6154" width="11.28515625" style="1" hidden="1"/>
    <col min="6155" max="6155" width="10.7109375" style="1" hidden="1"/>
    <col min="6156" max="6156" width="9.42578125" style="1" hidden="1"/>
    <col min="6157" max="6157" width="12.7109375" style="1" hidden="1"/>
    <col min="6158" max="6158" width="10.140625" style="1" hidden="1"/>
    <col min="6159" max="6160" width="11.7109375" style="1" hidden="1"/>
    <col min="6161" max="6161" width="2.7109375" style="1" hidden="1"/>
    <col min="6162" max="6163" width="11.7109375" style="1" hidden="1"/>
    <col min="6164" max="6164" width="10.7109375" style="1" hidden="1"/>
    <col min="6165" max="6165" width="11.28515625" style="1" hidden="1"/>
    <col min="6166" max="6394" width="8.85546875" style="1" hidden="1"/>
    <col min="6395" max="6395" width="23.28515625" style="1" hidden="1"/>
    <col min="6396" max="6396" width="12.28515625" style="1" hidden="1"/>
    <col min="6397" max="6397" width="10.28515625" style="1" hidden="1"/>
    <col min="6398" max="6398" width="10" style="1" hidden="1"/>
    <col min="6399" max="6399" width="11.42578125" style="1" hidden="1"/>
    <col min="6400" max="6400" width="10.7109375" style="1" hidden="1"/>
    <col min="6401" max="6401" width="10.28515625" style="1" hidden="1"/>
    <col min="6402" max="6402" width="9.7109375" style="1" hidden="1"/>
    <col min="6403" max="6403" width="10.7109375" style="1" hidden="1"/>
    <col min="6404" max="6405" width="9.7109375" style="1" hidden="1"/>
    <col min="6406" max="6406" width="10.7109375" style="1" hidden="1"/>
    <col min="6407" max="6407" width="12.42578125" style="1" hidden="1"/>
    <col min="6408" max="6408" width="12" style="1" hidden="1"/>
    <col min="6409" max="6409" width="8.85546875" style="1" hidden="1"/>
    <col min="6410" max="6410" width="11.28515625" style="1" hidden="1"/>
    <col min="6411" max="6411" width="10.7109375" style="1" hidden="1"/>
    <col min="6412" max="6412" width="9.42578125" style="1" hidden="1"/>
    <col min="6413" max="6413" width="12.7109375" style="1" hidden="1"/>
    <col min="6414" max="6414" width="10.140625" style="1" hidden="1"/>
    <col min="6415" max="6416" width="11.7109375" style="1" hidden="1"/>
    <col min="6417" max="6417" width="2.7109375" style="1" hidden="1"/>
    <col min="6418" max="6419" width="11.7109375" style="1" hidden="1"/>
    <col min="6420" max="6420" width="10.7109375" style="1" hidden="1"/>
    <col min="6421" max="6421" width="11.28515625" style="1" hidden="1"/>
    <col min="6422" max="6650" width="8.85546875" style="1" hidden="1"/>
    <col min="6651" max="6651" width="23.28515625" style="1" hidden="1"/>
    <col min="6652" max="6652" width="12.28515625" style="1" hidden="1"/>
    <col min="6653" max="6653" width="10.28515625" style="1" hidden="1"/>
    <col min="6654" max="6654" width="10" style="1" hidden="1"/>
    <col min="6655" max="6655" width="11.42578125" style="1" hidden="1"/>
    <col min="6656" max="6656" width="10.7109375" style="1" hidden="1"/>
    <col min="6657" max="6657" width="10.28515625" style="1" hidden="1"/>
    <col min="6658" max="6658" width="9.7109375" style="1" hidden="1"/>
    <col min="6659" max="6659" width="10.7109375" style="1" hidden="1"/>
    <col min="6660" max="6661" width="9.7109375" style="1" hidden="1"/>
    <col min="6662" max="6662" width="10.7109375" style="1" hidden="1"/>
    <col min="6663" max="6663" width="12.42578125" style="1" hidden="1"/>
    <col min="6664" max="6664" width="12" style="1" hidden="1"/>
    <col min="6665" max="6665" width="8.85546875" style="1" hidden="1"/>
    <col min="6666" max="6666" width="11.28515625" style="1" hidden="1"/>
    <col min="6667" max="6667" width="10.7109375" style="1" hidden="1"/>
    <col min="6668" max="6668" width="9.42578125" style="1" hidden="1"/>
    <col min="6669" max="6669" width="12.7109375" style="1" hidden="1"/>
    <col min="6670" max="6670" width="10.140625" style="1" hidden="1"/>
    <col min="6671" max="6672" width="11.7109375" style="1" hidden="1"/>
    <col min="6673" max="6673" width="2.7109375" style="1" hidden="1"/>
    <col min="6674" max="6675" width="11.7109375" style="1" hidden="1"/>
    <col min="6676" max="6676" width="10.7109375" style="1" hidden="1"/>
    <col min="6677" max="6677" width="11.28515625" style="1" hidden="1"/>
    <col min="6678" max="6906" width="8.85546875" style="1" hidden="1"/>
    <col min="6907" max="6907" width="23.28515625" style="1" hidden="1"/>
    <col min="6908" max="6908" width="12.28515625" style="1" hidden="1"/>
    <col min="6909" max="6909" width="10.28515625" style="1" hidden="1"/>
    <col min="6910" max="6910" width="10" style="1" hidden="1"/>
    <col min="6911" max="6911" width="11.42578125" style="1" hidden="1"/>
    <col min="6912" max="6912" width="10.7109375" style="1" hidden="1"/>
    <col min="6913" max="6913" width="10.28515625" style="1" hidden="1"/>
    <col min="6914" max="6914" width="9.7109375" style="1" hidden="1"/>
    <col min="6915" max="6915" width="10.7109375" style="1" hidden="1"/>
    <col min="6916" max="6917" width="9.7109375" style="1" hidden="1"/>
    <col min="6918" max="6918" width="10.7109375" style="1" hidden="1"/>
    <col min="6919" max="6919" width="12.42578125" style="1" hidden="1"/>
    <col min="6920" max="6920" width="12" style="1" hidden="1"/>
    <col min="6921" max="6921" width="8.85546875" style="1" hidden="1"/>
    <col min="6922" max="6922" width="11.28515625" style="1" hidden="1"/>
    <col min="6923" max="6923" width="10.7109375" style="1" hidden="1"/>
    <col min="6924" max="6924" width="9.42578125" style="1" hidden="1"/>
    <col min="6925" max="6925" width="12.7109375" style="1" hidden="1"/>
    <col min="6926" max="6926" width="10.140625" style="1" hidden="1"/>
    <col min="6927" max="6928" width="11.7109375" style="1" hidden="1"/>
    <col min="6929" max="6929" width="2.7109375" style="1" hidden="1"/>
    <col min="6930" max="6931" width="11.7109375" style="1" hidden="1"/>
    <col min="6932" max="6932" width="10.7109375" style="1" hidden="1"/>
    <col min="6933" max="6933" width="11.28515625" style="1" hidden="1"/>
    <col min="6934" max="7162" width="8.85546875" style="1" hidden="1"/>
    <col min="7163" max="7163" width="23.28515625" style="1" hidden="1"/>
    <col min="7164" max="7164" width="12.28515625" style="1" hidden="1"/>
    <col min="7165" max="7165" width="10.28515625" style="1" hidden="1"/>
    <col min="7166" max="7166" width="10" style="1" hidden="1"/>
    <col min="7167" max="7167" width="11.42578125" style="1" hidden="1"/>
    <col min="7168" max="7168" width="10.7109375" style="1" hidden="1"/>
    <col min="7169" max="7169" width="10.28515625" style="1" hidden="1"/>
    <col min="7170" max="7170" width="9.7109375" style="1" hidden="1"/>
    <col min="7171" max="7171" width="10.7109375" style="1" hidden="1"/>
    <col min="7172" max="7173" width="9.7109375" style="1" hidden="1"/>
    <col min="7174" max="7174" width="10.7109375" style="1" hidden="1"/>
    <col min="7175" max="7175" width="12.42578125" style="1" hidden="1"/>
    <col min="7176" max="7176" width="12" style="1" hidden="1"/>
    <col min="7177" max="7177" width="8.85546875" style="1" hidden="1"/>
    <col min="7178" max="7178" width="11.28515625" style="1" hidden="1"/>
    <col min="7179" max="7179" width="10.7109375" style="1" hidden="1"/>
    <col min="7180" max="7180" width="9.42578125" style="1" hidden="1"/>
    <col min="7181" max="7181" width="12.7109375" style="1" hidden="1"/>
    <col min="7182" max="7182" width="10.140625" style="1" hidden="1"/>
    <col min="7183" max="7184" width="11.7109375" style="1" hidden="1"/>
    <col min="7185" max="7185" width="2.7109375" style="1" hidden="1"/>
    <col min="7186" max="7187" width="11.7109375" style="1" hidden="1"/>
    <col min="7188" max="7188" width="10.7109375" style="1" hidden="1"/>
    <col min="7189" max="7189" width="11.28515625" style="1" hidden="1"/>
    <col min="7190" max="7418" width="8.85546875" style="1" hidden="1"/>
    <col min="7419" max="7419" width="23.28515625" style="1" hidden="1"/>
    <col min="7420" max="7420" width="12.28515625" style="1" hidden="1"/>
    <col min="7421" max="7421" width="10.28515625" style="1" hidden="1"/>
    <col min="7422" max="7422" width="10" style="1" hidden="1"/>
    <col min="7423" max="7423" width="11.42578125" style="1" hidden="1"/>
    <col min="7424" max="7424" width="10.7109375" style="1" hidden="1"/>
    <col min="7425" max="7425" width="10.28515625" style="1" hidden="1"/>
    <col min="7426" max="7426" width="9.7109375" style="1" hidden="1"/>
    <col min="7427" max="7427" width="10.7109375" style="1" hidden="1"/>
    <col min="7428" max="7429" width="9.7109375" style="1" hidden="1"/>
    <col min="7430" max="7430" width="10.7109375" style="1" hidden="1"/>
    <col min="7431" max="7431" width="12.42578125" style="1" hidden="1"/>
    <col min="7432" max="7432" width="12" style="1" hidden="1"/>
    <col min="7433" max="7433" width="8.85546875" style="1" hidden="1"/>
    <col min="7434" max="7434" width="11.28515625" style="1" hidden="1"/>
    <col min="7435" max="7435" width="10.7109375" style="1" hidden="1"/>
    <col min="7436" max="7436" width="9.42578125" style="1" hidden="1"/>
    <col min="7437" max="7437" width="12.7109375" style="1" hidden="1"/>
    <col min="7438" max="7438" width="10.140625" style="1" hidden="1"/>
    <col min="7439" max="7440" width="11.7109375" style="1" hidden="1"/>
    <col min="7441" max="7441" width="2.7109375" style="1" hidden="1"/>
    <col min="7442" max="7443" width="11.7109375" style="1" hidden="1"/>
    <col min="7444" max="7444" width="10.7109375" style="1" hidden="1"/>
    <col min="7445" max="7445" width="11.28515625" style="1" hidden="1"/>
    <col min="7446" max="7674" width="8.85546875" style="1" hidden="1"/>
    <col min="7675" max="7675" width="23.28515625" style="1" hidden="1"/>
    <col min="7676" max="7676" width="12.28515625" style="1" hidden="1"/>
    <col min="7677" max="7677" width="10.28515625" style="1" hidden="1"/>
    <col min="7678" max="7678" width="10" style="1" hidden="1"/>
    <col min="7679" max="7679" width="11.42578125" style="1" hidden="1"/>
    <col min="7680" max="7680" width="10.7109375" style="1" hidden="1"/>
    <col min="7681" max="7681" width="10.28515625" style="1" hidden="1"/>
    <col min="7682" max="7682" width="9.7109375" style="1" hidden="1"/>
    <col min="7683" max="7683" width="10.7109375" style="1" hidden="1"/>
    <col min="7684" max="7685" width="9.7109375" style="1" hidden="1"/>
    <col min="7686" max="7686" width="10.7109375" style="1" hidden="1"/>
    <col min="7687" max="7687" width="12.42578125" style="1" hidden="1"/>
    <col min="7688" max="7688" width="12" style="1" hidden="1"/>
    <col min="7689" max="7689" width="8.85546875" style="1" hidden="1"/>
    <col min="7690" max="7690" width="11.28515625" style="1" hidden="1"/>
    <col min="7691" max="7691" width="10.7109375" style="1" hidden="1"/>
    <col min="7692" max="7692" width="9.42578125" style="1" hidden="1"/>
    <col min="7693" max="7693" width="12.7109375" style="1" hidden="1"/>
    <col min="7694" max="7694" width="10.140625" style="1" hidden="1"/>
    <col min="7695" max="7696" width="11.7109375" style="1" hidden="1"/>
    <col min="7697" max="7697" width="2.7109375" style="1" hidden="1"/>
    <col min="7698" max="7699" width="11.7109375" style="1" hidden="1"/>
    <col min="7700" max="7700" width="10.7109375" style="1" hidden="1"/>
    <col min="7701" max="7701" width="11.28515625" style="1" hidden="1"/>
    <col min="7702" max="7930" width="8.85546875" style="1" hidden="1"/>
    <col min="7931" max="7931" width="23.28515625" style="1" hidden="1"/>
    <col min="7932" max="7932" width="12.28515625" style="1" hidden="1"/>
    <col min="7933" max="7933" width="10.28515625" style="1" hidden="1"/>
    <col min="7934" max="7934" width="10" style="1" hidden="1"/>
    <col min="7935" max="7935" width="11.42578125" style="1" hidden="1"/>
    <col min="7936" max="7936" width="10.7109375" style="1" hidden="1"/>
    <col min="7937" max="7937" width="10.28515625" style="1" hidden="1"/>
    <col min="7938" max="7938" width="9.7109375" style="1" hidden="1"/>
    <col min="7939" max="7939" width="10.7109375" style="1" hidden="1"/>
    <col min="7940" max="7941" width="9.7109375" style="1" hidden="1"/>
    <col min="7942" max="7942" width="10.7109375" style="1" hidden="1"/>
    <col min="7943" max="7943" width="12.42578125" style="1" hidden="1"/>
    <col min="7944" max="7944" width="12" style="1" hidden="1"/>
    <col min="7945" max="7945" width="8.85546875" style="1" hidden="1"/>
    <col min="7946" max="7946" width="11.28515625" style="1" hidden="1"/>
    <col min="7947" max="7947" width="10.7109375" style="1" hidden="1"/>
    <col min="7948" max="7948" width="9.42578125" style="1" hidden="1"/>
    <col min="7949" max="7949" width="12.7109375" style="1" hidden="1"/>
    <col min="7950" max="7950" width="10.140625" style="1" hidden="1"/>
    <col min="7951" max="7952" width="11.7109375" style="1" hidden="1"/>
    <col min="7953" max="7953" width="2.7109375" style="1" hidden="1"/>
    <col min="7954" max="7955" width="11.7109375" style="1" hidden="1"/>
    <col min="7956" max="7956" width="10.7109375" style="1" hidden="1"/>
    <col min="7957" max="7957" width="11.28515625" style="1" hidden="1"/>
    <col min="7958" max="8186" width="8.85546875" style="1" hidden="1"/>
    <col min="8187" max="8187" width="23.28515625" style="1" hidden="1"/>
    <col min="8188" max="8188" width="12.28515625" style="1" hidden="1"/>
    <col min="8189" max="8189" width="10.28515625" style="1" hidden="1"/>
    <col min="8190" max="8190" width="10" style="1" hidden="1"/>
    <col min="8191" max="8191" width="11.42578125" style="1" hidden="1"/>
    <col min="8192" max="8192" width="10.7109375" style="1" hidden="1"/>
    <col min="8193" max="8193" width="10.28515625" style="1" hidden="1"/>
    <col min="8194" max="8194" width="9.7109375" style="1" hidden="1"/>
    <col min="8195" max="8195" width="10.7109375" style="1" hidden="1"/>
    <col min="8196" max="8197" width="9.7109375" style="1" hidden="1"/>
    <col min="8198" max="8198" width="10.7109375" style="1" hidden="1"/>
    <col min="8199" max="8199" width="12.42578125" style="1" hidden="1"/>
    <col min="8200" max="8200" width="12" style="1" hidden="1"/>
    <col min="8201" max="8201" width="8.85546875" style="1" hidden="1"/>
    <col min="8202" max="8202" width="11.28515625" style="1" hidden="1"/>
    <col min="8203" max="8203" width="10.7109375" style="1" hidden="1"/>
    <col min="8204" max="8204" width="9.42578125" style="1" hidden="1"/>
    <col min="8205" max="8205" width="12.7109375" style="1" hidden="1"/>
    <col min="8206" max="8206" width="10.140625" style="1" hidden="1"/>
    <col min="8207" max="8208" width="11.7109375" style="1" hidden="1"/>
    <col min="8209" max="8209" width="2.7109375" style="1" hidden="1"/>
    <col min="8210" max="8211" width="11.7109375" style="1" hidden="1"/>
    <col min="8212" max="8212" width="10.7109375" style="1" hidden="1"/>
    <col min="8213" max="8213" width="11.28515625" style="1" hidden="1"/>
    <col min="8214" max="8442" width="8.85546875" style="1" hidden="1"/>
    <col min="8443" max="8443" width="23.28515625" style="1" hidden="1"/>
    <col min="8444" max="8444" width="12.28515625" style="1" hidden="1"/>
    <col min="8445" max="8445" width="10.28515625" style="1" hidden="1"/>
    <col min="8446" max="8446" width="10" style="1" hidden="1"/>
    <col min="8447" max="8447" width="11.42578125" style="1" hidden="1"/>
    <col min="8448" max="8448" width="10.7109375" style="1" hidden="1"/>
    <col min="8449" max="8449" width="10.28515625" style="1" hidden="1"/>
    <col min="8450" max="8450" width="9.7109375" style="1" hidden="1"/>
    <col min="8451" max="8451" width="10.7109375" style="1" hidden="1"/>
    <col min="8452" max="8453" width="9.7109375" style="1" hidden="1"/>
    <col min="8454" max="8454" width="10.7109375" style="1" hidden="1"/>
    <col min="8455" max="8455" width="12.42578125" style="1" hidden="1"/>
    <col min="8456" max="8456" width="12" style="1" hidden="1"/>
    <col min="8457" max="8457" width="8.85546875" style="1" hidden="1"/>
    <col min="8458" max="8458" width="11.28515625" style="1" hidden="1"/>
    <col min="8459" max="8459" width="10.7109375" style="1" hidden="1"/>
    <col min="8460" max="8460" width="9.42578125" style="1" hidden="1"/>
    <col min="8461" max="8461" width="12.7109375" style="1" hidden="1"/>
    <col min="8462" max="8462" width="10.140625" style="1" hidden="1"/>
    <col min="8463" max="8464" width="11.7109375" style="1" hidden="1"/>
    <col min="8465" max="8465" width="2.7109375" style="1" hidden="1"/>
    <col min="8466" max="8467" width="11.7109375" style="1" hidden="1"/>
    <col min="8468" max="8468" width="10.7109375" style="1" hidden="1"/>
    <col min="8469" max="8469" width="11.28515625" style="1" hidden="1"/>
    <col min="8470" max="8698" width="8.85546875" style="1" hidden="1"/>
    <col min="8699" max="8699" width="23.28515625" style="1" hidden="1"/>
    <col min="8700" max="8700" width="12.28515625" style="1" hidden="1"/>
    <col min="8701" max="8701" width="10.28515625" style="1" hidden="1"/>
    <col min="8702" max="8702" width="10" style="1" hidden="1"/>
    <col min="8703" max="8703" width="11.42578125" style="1" hidden="1"/>
    <col min="8704" max="8704" width="10.7109375" style="1" hidden="1"/>
    <col min="8705" max="8705" width="10.28515625" style="1" hidden="1"/>
    <col min="8706" max="8706" width="9.7109375" style="1" hidden="1"/>
    <col min="8707" max="8707" width="10.7109375" style="1" hidden="1"/>
    <col min="8708" max="8709" width="9.7109375" style="1" hidden="1"/>
    <col min="8710" max="8710" width="10.7109375" style="1" hidden="1"/>
    <col min="8711" max="8711" width="12.42578125" style="1" hidden="1"/>
    <col min="8712" max="8712" width="12" style="1" hidden="1"/>
    <col min="8713" max="8713" width="8.85546875" style="1" hidden="1"/>
    <col min="8714" max="8714" width="11.28515625" style="1" hidden="1"/>
    <col min="8715" max="8715" width="10.7109375" style="1" hidden="1"/>
    <col min="8716" max="8716" width="9.42578125" style="1" hidden="1"/>
    <col min="8717" max="8717" width="12.7109375" style="1" hidden="1"/>
    <col min="8718" max="8718" width="10.140625" style="1" hidden="1"/>
    <col min="8719" max="8720" width="11.7109375" style="1" hidden="1"/>
    <col min="8721" max="8721" width="2.7109375" style="1" hidden="1"/>
    <col min="8722" max="8723" width="11.7109375" style="1" hidden="1"/>
    <col min="8724" max="8724" width="10.7109375" style="1" hidden="1"/>
    <col min="8725" max="8725" width="11.28515625" style="1" hidden="1"/>
    <col min="8726" max="8954" width="8.85546875" style="1" hidden="1"/>
    <col min="8955" max="8955" width="23.28515625" style="1" hidden="1"/>
    <col min="8956" max="8956" width="12.28515625" style="1" hidden="1"/>
    <col min="8957" max="8957" width="10.28515625" style="1" hidden="1"/>
    <col min="8958" max="8958" width="10" style="1" hidden="1"/>
    <col min="8959" max="8959" width="11.42578125" style="1" hidden="1"/>
    <col min="8960" max="8960" width="10.7109375" style="1" hidden="1"/>
    <col min="8961" max="8961" width="10.28515625" style="1" hidden="1"/>
    <col min="8962" max="8962" width="9.7109375" style="1" hidden="1"/>
    <col min="8963" max="8963" width="10.7109375" style="1" hidden="1"/>
    <col min="8964" max="8965" width="9.7109375" style="1" hidden="1"/>
    <col min="8966" max="8966" width="10.7109375" style="1" hidden="1"/>
    <col min="8967" max="8967" width="12.42578125" style="1" hidden="1"/>
    <col min="8968" max="8968" width="12" style="1" hidden="1"/>
    <col min="8969" max="8969" width="8.85546875" style="1" hidden="1"/>
    <col min="8970" max="8970" width="11.28515625" style="1" hidden="1"/>
    <col min="8971" max="8971" width="10.7109375" style="1" hidden="1"/>
    <col min="8972" max="8972" width="9.42578125" style="1" hidden="1"/>
    <col min="8973" max="8973" width="12.7109375" style="1" hidden="1"/>
    <col min="8974" max="8974" width="10.140625" style="1" hidden="1"/>
    <col min="8975" max="8976" width="11.7109375" style="1" hidden="1"/>
    <col min="8977" max="8977" width="2.7109375" style="1" hidden="1"/>
    <col min="8978" max="8979" width="11.7109375" style="1" hidden="1"/>
    <col min="8980" max="8980" width="10.7109375" style="1" hidden="1"/>
    <col min="8981" max="8981" width="11.28515625" style="1" hidden="1"/>
    <col min="8982" max="9210" width="8.85546875" style="1" hidden="1"/>
    <col min="9211" max="9211" width="23.28515625" style="1" hidden="1"/>
    <col min="9212" max="9212" width="12.28515625" style="1" hidden="1"/>
    <col min="9213" max="9213" width="10.28515625" style="1" hidden="1"/>
    <col min="9214" max="9214" width="10" style="1" hidden="1"/>
    <col min="9215" max="9215" width="11.42578125" style="1" hidden="1"/>
    <col min="9216" max="9216" width="10.7109375" style="1" hidden="1"/>
    <col min="9217" max="9217" width="10.28515625" style="1" hidden="1"/>
    <col min="9218" max="9218" width="9.7109375" style="1" hidden="1"/>
    <col min="9219" max="9219" width="10.7109375" style="1" hidden="1"/>
    <col min="9220" max="9221" width="9.7109375" style="1" hidden="1"/>
    <col min="9222" max="9222" width="10.7109375" style="1" hidden="1"/>
    <col min="9223" max="9223" width="12.42578125" style="1" hidden="1"/>
    <col min="9224" max="9224" width="12" style="1" hidden="1"/>
    <col min="9225" max="9225" width="8.85546875" style="1" hidden="1"/>
    <col min="9226" max="9226" width="11.28515625" style="1" hidden="1"/>
    <col min="9227" max="9227" width="10.7109375" style="1" hidden="1"/>
    <col min="9228" max="9228" width="9.42578125" style="1" hidden="1"/>
    <col min="9229" max="9229" width="12.7109375" style="1" hidden="1"/>
    <col min="9230" max="9230" width="10.140625" style="1" hidden="1"/>
    <col min="9231" max="9232" width="11.7109375" style="1" hidden="1"/>
    <col min="9233" max="9233" width="2.7109375" style="1" hidden="1"/>
    <col min="9234" max="9235" width="11.7109375" style="1" hidden="1"/>
    <col min="9236" max="9236" width="10.7109375" style="1" hidden="1"/>
    <col min="9237" max="9237" width="11.28515625" style="1" hidden="1"/>
    <col min="9238" max="9466" width="8.85546875" style="1" hidden="1"/>
    <col min="9467" max="9467" width="23.28515625" style="1" hidden="1"/>
    <col min="9468" max="9468" width="12.28515625" style="1" hidden="1"/>
    <col min="9469" max="9469" width="10.28515625" style="1" hidden="1"/>
    <col min="9470" max="9470" width="10" style="1" hidden="1"/>
    <col min="9471" max="9471" width="11.42578125" style="1" hidden="1"/>
    <col min="9472" max="9472" width="10.7109375" style="1" hidden="1"/>
    <col min="9473" max="9473" width="10.28515625" style="1" hidden="1"/>
    <col min="9474" max="9474" width="9.7109375" style="1" hidden="1"/>
    <col min="9475" max="9475" width="10.7109375" style="1" hidden="1"/>
    <col min="9476" max="9477" width="9.7109375" style="1" hidden="1"/>
    <col min="9478" max="9478" width="10.7109375" style="1" hidden="1"/>
    <col min="9479" max="9479" width="12.42578125" style="1" hidden="1"/>
    <col min="9480" max="9480" width="12" style="1" hidden="1"/>
    <col min="9481" max="9481" width="8.85546875" style="1" hidden="1"/>
    <col min="9482" max="9482" width="11.28515625" style="1" hidden="1"/>
    <col min="9483" max="9483" width="10.7109375" style="1" hidden="1"/>
    <col min="9484" max="9484" width="9.42578125" style="1" hidden="1"/>
    <col min="9485" max="9485" width="12.7109375" style="1" hidden="1"/>
    <col min="9486" max="9486" width="10.140625" style="1" hidden="1"/>
    <col min="9487" max="9488" width="11.7109375" style="1" hidden="1"/>
    <col min="9489" max="9489" width="2.7109375" style="1" hidden="1"/>
    <col min="9490" max="9491" width="11.7109375" style="1" hidden="1"/>
    <col min="9492" max="9492" width="10.7109375" style="1" hidden="1"/>
    <col min="9493" max="9493" width="11.28515625" style="1" hidden="1"/>
    <col min="9494" max="9722" width="8.85546875" style="1" hidden="1"/>
    <col min="9723" max="9723" width="23.28515625" style="1" hidden="1"/>
    <col min="9724" max="9724" width="12.28515625" style="1" hidden="1"/>
    <col min="9725" max="9725" width="10.28515625" style="1" hidden="1"/>
    <col min="9726" max="9726" width="10" style="1" hidden="1"/>
    <col min="9727" max="9727" width="11.42578125" style="1" hidden="1"/>
    <col min="9728" max="9728" width="10.7109375" style="1" hidden="1"/>
    <col min="9729" max="9729" width="10.28515625" style="1" hidden="1"/>
    <col min="9730" max="9730" width="9.7109375" style="1" hidden="1"/>
    <col min="9731" max="9731" width="10.7109375" style="1" hidden="1"/>
    <col min="9732" max="9733" width="9.7109375" style="1" hidden="1"/>
    <col min="9734" max="9734" width="10.7109375" style="1" hidden="1"/>
    <col min="9735" max="9735" width="12.42578125" style="1" hidden="1"/>
    <col min="9736" max="9736" width="12" style="1" hidden="1"/>
    <col min="9737" max="9737" width="8.85546875" style="1" hidden="1"/>
    <col min="9738" max="9738" width="11.28515625" style="1" hidden="1"/>
    <col min="9739" max="9739" width="10.7109375" style="1" hidden="1"/>
    <col min="9740" max="9740" width="9.42578125" style="1" hidden="1"/>
    <col min="9741" max="9741" width="12.7109375" style="1" hidden="1"/>
    <col min="9742" max="9742" width="10.140625" style="1" hidden="1"/>
    <col min="9743" max="9744" width="11.7109375" style="1" hidden="1"/>
    <col min="9745" max="9745" width="2.7109375" style="1" hidden="1"/>
    <col min="9746" max="9747" width="11.7109375" style="1" hidden="1"/>
    <col min="9748" max="9748" width="10.7109375" style="1" hidden="1"/>
    <col min="9749" max="9749" width="11.28515625" style="1" hidden="1"/>
    <col min="9750" max="9978" width="8.85546875" style="1" hidden="1"/>
    <col min="9979" max="9979" width="23.28515625" style="1" hidden="1"/>
    <col min="9980" max="9980" width="12.28515625" style="1" hidden="1"/>
    <col min="9981" max="9981" width="10.28515625" style="1" hidden="1"/>
    <col min="9982" max="9982" width="10" style="1" hidden="1"/>
    <col min="9983" max="9983" width="11.42578125" style="1" hidden="1"/>
    <col min="9984" max="9984" width="10.7109375" style="1" hidden="1"/>
    <col min="9985" max="9985" width="10.28515625" style="1" hidden="1"/>
    <col min="9986" max="9986" width="9.7109375" style="1" hidden="1"/>
    <col min="9987" max="9987" width="10.7109375" style="1" hidden="1"/>
    <col min="9988" max="9989" width="9.7109375" style="1" hidden="1"/>
    <col min="9990" max="9990" width="10.7109375" style="1" hidden="1"/>
    <col min="9991" max="9991" width="12.42578125" style="1" hidden="1"/>
    <col min="9992" max="9992" width="12" style="1" hidden="1"/>
    <col min="9993" max="9993" width="8.85546875" style="1" hidden="1"/>
    <col min="9994" max="9994" width="11.28515625" style="1" hidden="1"/>
    <col min="9995" max="9995" width="10.7109375" style="1" hidden="1"/>
    <col min="9996" max="9996" width="9.42578125" style="1" hidden="1"/>
    <col min="9997" max="9997" width="12.7109375" style="1" hidden="1"/>
    <col min="9998" max="9998" width="10.140625" style="1" hidden="1"/>
    <col min="9999" max="10000" width="11.7109375" style="1" hidden="1"/>
    <col min="10001" max="10001" width="2.7109375" style="1" hidden="1"/>
    <col min="10002" max="10003" width="11.7109375" style="1" hidden="1"/>
    <col min="10004" max="10004" width="10.7109375" style="1" hidden="1"/>
    <col min="10005" max="10005" width="11.28515625" style="1" hidden="1"/>
    <col min="10006" max="10234" width="8.85546875" style="1" hidden="1"/>
    <col min="10235" max="10235" width="23.28515625" style="1" hidden="1"/>
    <col min="10236" max="10236" width="12.28515625" style="1" hidden="1"/>
    <col min="10237" max="10237" width="10.28515625" style="1" hidden="1"/>
    <col min="10238" max="10238" width="10" style="1" hidden="1"/>
    <col min="10239" max="10239" width="11.42578125" style="1" hidden="1"/>
    <col min="10240" max="10240" width="10.7109375" style="1" hidden="1"/>
    <col min="10241" max="10241" width="10.28515625" style="1" hidden="1"/>
    <col min="10242" max="10242" width="9.7109375" style="1" hidden="1"/>
    <col min="10243" max="10243" width="10.7109375" style="1" hidden="1"/>
    <col min="10244" max="10245" width="9.7109375" style="1" hidden="1"/>
    <col min="10246" max="10246" width="10.7109375" style="1" hidden="1"/>
    <col min="10247" max="10247" width="12.42578125" style="1" hidden="1"/>
    <col min="10248" max="10248" width="12" style="1" hidden="1"/>
    <col min="10249" max="10249" width="8.85546875" style="1" hidden="1"/>
    <col min="10250" max="10250" width="11.28515625" style="1" hidden="1"/>
    <col min="10251" max="10251" width="10.7109375" style="1" hidden="1"/>
    <col min="10252" max="10252" width="9.42578125" style="1" hidden="1"/>
    <col min="10253" max="10253" width="12.7109375" style="1" hidden="1"/>
    <col min="10254" max="10254" width="10.140625" style="1" hidden="1"/>
    <col min="10255" max="10256" width="11.7109375" style="1" hidden="1"/>
    <col min="10257" max="10257" width="2.7109375" style="1" hidden="1"/>
    <col min="10258" max="10259" width="11.7109375" style="1" hidden="1"/>
    <col min="10260" max="10260" width="10.7109375" style="1" hidden="1"/>
    <col min="10261" max="10261" width="11.28515625" style="1" hidden="1"/>
    <col min="10262" max="10490" width="8.85546875" style="1" hidden="1"/>
    <col min="10491" max="10491" width="23.28515625" style="1" hidden="1"/>
    <col min="10492" max="10492" width="12.28515625" style="1" hidden="1"/>
    <col min="10493" max="10493" width="10.28515625" style="1" hidden="1"/>
    <col min="10494" max="10494" width="10" style="1" hidden="1"/>
    <col min="10495" max="10495" width="11.42578125" style="1" hidden="1"/>
    <col min="10496" max="10496" width="10.7109375" style="1" hidden="1"/>
    <col min="10497" max="10497" width="10.28515625" style="1" hidden="1"/>
    <col min="10498" max="10498" width="9.7109375" style="1" hidden="1"/>
    <col min="10499" max="10499" width="10.7109375" style="1" hidden="1"/>
    <col min="10500" max="10501" width="9.7109375" style="1" hidden="1"/>
    <col min="10502" max="10502" width="10.7109375" style="1" hidden="1"/>
    <col min="10503" max="10503" width="12.42578125" style="1" hidden="1"/>
    <col min="10504" max="10504" width="12" style="1" hidden="1"/>
    <col min="10505" max="10505" width="8.85546875" style="1" hidden="1"/>
    <col min="10506" max="10506" width="11.28515625" style="1" hidden="1"/>
    <col min="10507" max="10507" width="10.7109375" style="1" hidden="1"/>
    <col min="10508" max="10508" width="9.42578125" style="1" hidden="1"/>
    <col min="10509" max="10509" width="12.7109375" style="1" hidden="1"/>
    <col min="10510" max="10510" width="10.140625" style="1" hidden="1"/>
    <col min="10511" max="10512" width="11.7109375" style="1" hidden="1"/>
    <col min="10513" max="10513" width="2.7109375" style="1" hidden="1"/>
    <col min="10514" max="10515" width="11.7109375" style="1" hidden="1"/>
    <col min="10516" max="10516" width="10.7109375" style="1" hidden="1"/>
    <col min="10517" max="10517" width="11.28515625" style="1" hidden="1"/>
    <col min="10518" max="10746" width="8.85546875" style="1" hidden="1"/>
    <col min="10747" max="10747" width="23.28515625" style="1" hidden="1"/>
    <col min="10748" max="10748" width="12.28515625" style="1" hidden="1"/>
    <col min="10749" max="10749" width="10.28515625" style="1" hidden="1"/>
    <col min="10750" max="10750" width="10" style="1" hidden="1"/>
    <col min="10751" max="10751" width="11.42578125" style="1" hidden="1"/>
    <col min="10752" max="10752" width="10.7109375" style="1" hidden="1"/>
    <col min="10753" max="10753" width="10.28515625" style="1" hidden="1"/>
    <col min="10754" max="10754" width="9.7109375" style="1" hidden="1"/>
    <col min="10755" max="10755" width="10.7109375" style="1" hidden="1"/>
    <col min="10756" max="10757" width="9.7109375" style="1" hidden="1"/>
    <col min="10758" max="10758" width="10.7109375" style="1" hidden="1"/>
    <col min="10759" max="10759" width="12.42578125" style="1" hidden="1"/>
    <col min="10760" max="10760" width="12" style="1" hidden="1"/>
    <col min="10761" max="10761" width="8.85546875" style="1" hidden="1"/>
    <col min="10762" max="10762" width="11.28515625" style="1" hidden="1"/>
    <col min="10763" max="10763" width="10.7109375" style="1" hidden="1"/>
    <col min="10764" max="10764" width="9.42578125" style="1" hidden="1"/>
    <col min="10765" max="10765" width="12.7109375" style="1" hidden="1"/>
    <col min="10766" max="10766" width="10.140625" style="1" hidden="1"/>
    <col min="10767" max="10768" width="11.7109375" style="1" hidden="1"/>
    <col min="10769" max="10769" width="2.7109375" style="1" hidden="1"/>
    <col min="10770" max="10771" width="11.7109375" style="1" hidden="1"/>
    <col min="10772" max="10772" width="10.7109375" style="1" hidden="1"/>
    <col min="10773" max="10773" width="11.28515625" style="1" hidden="1"/>
    <col min="10774" max="11002" width="8.85546875" style="1" hidden="1"/>
    <col min="11003" max="11003" width="23.28515625" style="1" hidden="1"/>
    <col min="11004" max="11004" width="12.28515625" style="1" hidden="1"/>
    <col min="11005" max="11005" width="10.28515625" style="1" hidden="1"/>
    <col min="11006" max="11006" width="10" style="1" hidden="1"/>
    <col min="11007" max="11007" width="11.42578125" style="1" hidden="1"/>
    <col min="11008" max="11008" width="10.7109375" style="1" hidden="1"/>
    <col min="11009" max="11009" width="10.28515625" style="1" hidden="1"/>
    <col min="11010" max="11010" width="9.7109375" style="1" hidden="1"/>
    <col min="11011" max="11011" width="10.7109375" style="1" hidden="1"/>
    <col min="11012" max="11013" width="9.7109375" style="1" hidden="1"/>
    <col min="11014" max="11014" width="10.7109375" style="1" hidden="1"/>
    <col min="11015" max="11015" width="12.42578125" style="1" hidden="1"/>
    <col min="11016" max="11016" width="12" style="1" hidden="1"/>
    <col min="11017" max="11017" width="8.85546875" style="1" hidden="1"/>
    <col min="11018" max="11018" width="11.28515625" style="1" hidden="1"/>
    <col min="11019" max="11019" width="10.7109375" style="1" hidden="1"/>
    <col min="11020" max="11020" width="9.42578125" style="1" hidden="1"/>
    <col min="11021" max="11021" width="12.7109375" style="1" hidden="1"/>
    <col min="11022" max="11022" width="10.140625" style="1" hidden="1"/>
    <col min="11023" max="11024" width="11.7109375" style="1" hidden="1"/>
    <col min="11025" max="11025" width="2.7109375" style="1" hidden="1"/>
    <col min="11026" max="11027" width="11.7109375" style="1" hidden="1"/>
    <col min="11028" max="11028" width="10.7109375" style="1" hidden="1"/>
    <col min="11029" max="11029" width="11.28515625" style="1" hidden="1"/>
    <col min="11030" max="11258" width="8.85546875" style="1" hidden="1"/>
    <col min="11259" max="11259" width="23.28515625" style="1" hidden="1"/>
    <col min="11260" max="11260" width="12.28515625" style="1" hidden="1"/>
    <col min="11261" max="11261" width="10.28515625" style="1" hidden="1"/>
    <col min="11262" max="11262" width="10" style="1" hidden="1"/>
    <col min="11263" max="11263" width="11.42578125" style="1" hidden="1"/>
    <col min="11264" max="11264" width="10.7109375" style="1" hidden="1"/>
    <col min="11265" max="11265" width="10.28515625" style="1" hidden="1"/>
    <col min="11266" max="11266" width="9.7109375" style="1" hidden="1"/>
    <col min="11267" max="11267" width="10.7109375" style="1" hidden="1"/>
    <col min="11268" max="11269" width="9.7109375" style="1" hidden="1"/>
    <col min="11270" max="11270" width="10.7109375" style="1" hidden="1"/>
    <col min="11271" max="11271" width="12.42578125" style="1" hidden="1"/>
    <col min="11272" max="11272" width="12" style="1" hidden="1"/>
    <col min="11273" max="11273" width="8.85546875" style="1" hidden="1"/>
    <col min="11274" max="11274" width="11.28515625" style="1" hidden="1"/>
    <col min="11275" max="11275" width="10.7109375" style="1" hidden="1"/>
    <col min="11276" max="11276" width="9.42578125" style="1" hidden="1"/>
    <col min="11277" max="11277" width="12.7109375" style="1" hidden="1"/>
    <col min="11278" max="11278" width="10.140625" style="1" hidden="1"/>
    <col min="11279" max="11280" width="11.7109375" style="1" hidden="1"/>
    <col min="11281" max="11281" width="2.7109375" style="1" hidden="1"/>
    <col min="11282" max="11283" width="11.7109375" style="1" hidden="1"/>
    <col min="11284" max="11284" width="10.7109375" style="1" hidden="1"/>
    <col min="11285" max="11285" width="11.28515625" style="1" hidden="1"/>
    <col min="11286" max="11514" width="8.85546875" style="1" hidden="1"/>
    <col min="11515" max="11515" width="23.28515625" style="1" hidden="1"/>
    <col min="11516" max="11516" width="12.28515625" style="1" hidden="1"/>
    <col min="11517" max="11517" width="10.28515625" style="1" hidden="1"/>
    <col min="11518" max="11518" width="10" style="1" hidden="1"/>
    <col min="11519" max="11519" width="11.42578125" style="1" hidden="1"/>
    <col min="11520" max="11520" width="10.7109375" style="1" hidden="1"/>
    <col min="11521" max="11521" width="10.28515625" style="1" hidden="1"/>
    <col min="11522" max="11522" width="9.7109375" style="1" hidden="1"/>
    <col min="11523" max="11523" width="10.7109375" style="1" hidden="1"/>
    <col min="11524" max="11525" width="9.7109375" style="1" hidden="1"/>
    <col min="11526" max="11526" width="10.7109375" style="1" hidden="1"/>
    <col min="11527" max="11527" width="12.42578125" style="1" hidden="1"/>
    <col min="11528" max="11528" width="12" style="1" hidden="1"/>
    <col min="11529" max="11529" width="8.85546875" style="1" hidden="1"/>
    <col min="11530" max="11530" width="11.28515625" style="1" hidden="1"/>
    <col min="11531" max="11531" width="10.7109375" style="1" hidden="1"/>
    <col min="11532" max="11532" width="9.42578125" style="1" hidden="1"/>
    <col min="11533" max="11533" width="12.7109375" style="1" hidden="1"/>
    <col min="11534" max="11534" width="10.140625" style="1" hidden="1"/>
    <col min="11535" max="11536" width="11.7109375" style="1" hidden="1"/>
    <col min="11537" max="11537" width="2.7109375" style="1" hidden="1"/>
    <col min="11538" max="11539" width="11.7109375" style="1" hidden="1"/>
    <col min="11540" max="11540" width="10.7109375" style="1" hidden="1"/>
    <col min="11541" max="11541" width="11.28515625" style="1" hidden="1"/>
    <col min="11542" max="11770" width="8.85546875" style="1" hidden="1"/>
    <col min="11771" max="11771" width="23.28515625" style="1" hidden="1"/>
    <col min="11772" max="11772" width="12.28515625" style="1" hidden="1"/>
    <col min="11773" max="11773" width="10.28515625" style="1" hidden="1"/>
    <col min="11774" max="11774" width="10" style="1" hidden="1"/>
    <col min="11775" max="11775" width="11.42578125" style="1" hidden="1"/>
    <col min="11776" max="11776" width="10.7109375" style="1" hidden="1"/>
    <col min="11777" max="11777" width="10.28515625" style="1" hidden="1"/>
    <col min="11778" max="11778" width="9.7109375" style="1" hidden="1"/>
    <col min="11779" max="11779" width="10.7109375" style="1" hidden="1"/>
    <col min="11780" max="11781" width="9.7109375" style="1" hidden="1"/>
    <col min="11782" max="11782" width="10.7109375" style="1" hidden="1"/>
    <col min="11783" max="11783" width="12.42578125" style="1" hidden="1"/>
    <col min="11784" max="11784" width="12" style="1" hidden="1"/>
    <col min="11785" max="11785" width="8.85546875" style="1" hidden="1"/>
    <col min="11786" max="11786" width="11.28515625" style="1" hidden="1"/>
    <col min="11787" max="11787" width="10.7109375" style="1" hidden="1"/>
    <col min="11788" max="11788" width="9.42578125" style="1" hidden="1"/>
    <col min="11789" max="11789" width="12.7109375" style="1" hidden="1"/>
    <col min="11790" max="11790" width="10.140625" style="1" hidden="1"/>
    <col min="11791" max="11792" width="11.7109375" style="1" hidden="1"/>
    <col min="11793" max="11793" width="2.7109375" style="1" hidden="1"/>
    <col min="11794" max="11795" width="11.7109375" style="1" hidden="1"/>
    <col min="11796" max="11796" width="10.7109375" style="1" hidden="1"/>
    <col min="11797" max="11797" width="11.28515625" style="1" hidden="1"/>
    <col min="11798" max="12026" width="8.85546875" style="1" hidden="1"/>
    <col min="12027" max="12027" width="23.28515625" style="1" hidden="1"/>
    <col min="12028" max="12028" width="12.28515625" style="1" hidden="1"/>
    <col min="12029" max="12029" width="10.28515625" style="1" hidden="1"/>
    <col min="12030" max="12030" width="10" style="1" hidden="1"/>
    <col min="12031" max="12031" width="11.42578125" style="1" hidden="1"/>
    <col min="12032" max="12032" width="10.7109375" style="1" hidden="1"/>
    <col min="12033" max="12033" width="10.28515625" style="1" hidden="1"/>
    <col min="12034" max="12034" width="9.7109375" style="1" hidden="1"/>
    <col min="12035" max="12035" width="10.7109375" style="1" hidden="1"/>
    <col min="12036" max="12037" width="9.7109375" style="1" hidden="1"/>
    <col min="12038" max="12038" width="10.7109375" style="1" hidden="1"/>
    <col min="12039" max="12039" width="12.42578125" style="1" hidden="1"/>
    <col min="12040" max="12040" width="12" style="1" hidden="1"/>
    <col min="12041" max="12041" width="8.85546875" style="1" hidden="1"/>
    <col min="12042" max="12042" width="11.28515625" style="1" hidden="1"/>
    <col min="12043" max="12043" width="10.7109375" style="1" hidden="1"/>
    <col min="12044" max="12044" width="9.42578125" style="1" hidden="1"/>
    <col min="12045" max="12045" width="12.7109375" style="1" hidden="1"/>
    <col min="12046" max="12046" width="10.140625" style="1" hidden="1"/>
    <col min="12047" max="12048" width="11.7109375" style="1" hidden="1"/>
    <col min="12049" max="12049" width="2.7109375" style="1" hidden="1"/>
    <col min="12050" max="12051" width="11.7109375" style="1" hidden="1"/>
    <col min="12052" max="12052" width="10.7109375" style="1" hidden="1"/>
    <col min="12053" max="12053" width="11.28515625" style="1" hidden="1"/>
    <col min="12054" max="12282" width="8.85546875" style="1" hidden="1"/>
    <col min="12283" max="12283" width="23.28515625" style="1" hidden="1"/>
    <col min="12284" max="12284" width="12.28515625" style="1" hidden="1"/>
    <col min="12285" max="12285" width="10.28515625" style="1" hidden="1"/>
    <col min="12286" max="12286" width="10" style="1" hidden="1"/>
    <col min="12287" max="12287" width="11.42578125" style="1" hidden="1"/>
    <col min="12288" max="12288" width="10.7109375" style="1" hidden="1"/>
    <col min="12289" max="12289" width="10.28515625" style="1" hidden="1"/>
    <col min="12290" max="12290" width="9.7109375" style="1" hidden="1"/>
    <col min="12291" max="12291" width="10.7109375" style="1" hidden="1"/>
    <col min="12292" max="12293" width="9.7109375" style="1" hidden="1"/>
    <col min="12294" max="12294" width="10.7109375" style="1" hidden="1"/>
    <col min="12295" max="12295" width="12.42578125" style="1" hidden="1"/>
    <col min="12296" max="12296" width="12" style="1" hidden="1"/>
    <col min="12297" max="12297" width="8.85546875" style="1" hidden="1"/>
    <col min="12298" max="12298" width="11.28515625" style="1" hidden="1"/>
    <col min="12299" max="12299" width="10.7109375" style="1" hidden="1"/>
    <col min="12300" max="12300" width="9.42578125" style="1" hidden="1"/>
    <col min="12301" max="12301" width="12.7109375" style="1" hidden="1"/>
    <col min="12302" max="12302" width="10.140625" style="1" hidden="1"/>
    <col min="12303" max="12304" width="11.7109375" style="1" hidden="1"/>
    <col min="12305" max="12305" width="2.7109375" style="1" hidden="1"/>
    <col min="12306" max="12307" width="11.7109375" style="1" hidden="1"/>
    <col min="12308" max="12308" width="10.7109375" style="1" hidden="1"/>
    <col min="12309" max="12309" width="11.28515625" style="1" hidden="1"/>
    <col min="12310" max="12538" width="8.85546875" style="1" hidden="1"/>
    <col min="12539" max="12539" width="23.28515625" style="1" hidden="1"/>
    <col min="12540" max="12540" width="12.28515625" style="1" hidden="1"/>
    <col min="12541" max="12541" width="10.28515625" style="1" hidden="1"/>
    <col min="12542" max="12542" width="10" style="1" hidden="1"/>
    <col min="12543" max="12543" width="11.42578125" style="1" hidden="1"/>
    <col min="12544" max="12544" width="10.7109375" style="1" hidden="1"/>
    <col min="12545" max="12545" width="10.28515625" style="1" hidden="1"/>
    <col min="12546" max="12546" width="9.7109375" style="1" hidden="1"/>
    <col min="12547" max="12547" width="10.7109375" style="1" hidden="1"/>
    <col min="12548" max="12549" width="9.7109375" style="1" hidden="1"/>
    <col min="12550" max="12550" width="10.7109375" style="1" hidden="1"/>
    <col min="12551" max="12551" width="12.42578125" style="1" hidden="1"/>
    <col min="12552" max="12552" width="12" style="1" hidden="1"/>
    <col min="12553" max="12553" width="8.85546875" style="1" hidden="1"/>
    <col min="12554" max="12554" width="11.28515625" style="1" hidden="1"/>
    <col min="12555" max="12555" width="10.7109375" style="1" hidden="1"/>
    <col min="12556" max="12556" width="9.42578125" style="1" hidden="1"/>
    <col min="12557" max="12557" width="12.7109375" style="1" hidden="1"/>
    <col min="12558" max="12558" width="10.140625" style="1" hidden="1"/>
    <col min="12559" max="12560" width="11.7109375" style="1" hidden="1"/>
    <col min="12561" max="12561" width="2.7109375" style="1" hidden="1"/>
    <col min="12562" max="12563" width="11.7109375" style="1" hidden="1"/>
    <col min="12564" max="12564" width="10.7109375" style="1" hidden="1"/>
    <col min="12565" max="12565" width="11.28515625" style="1" hidden="1"/>
    <col min="12566" max="12794" width="8.85546875" style="1" hidden="1"/>
    <col min="12795" max="12795" width="23.28515625" style="1" hidden="1"/>
    <col min="12796" max="12796" width="12.28515625" style="1" hidden="1"/>
    <col min="12797" max="12797" width="10.28515625" style="1" hidden="1"/>
    <col min="12798" max="12798" width="10" style="1" hidden="1"/>
    <col min="12799" max="12799" width="11.42578125" style="1" hidden="1"/>
    <col min="12800" max="12800" width="10.7109375" style="1" hidden="1"/>
    <col min="12801" max="12801" width="10.28515625" style="1" hidden="1"/>
    <col min="12802" max="12802" width="9.7109375" style="1" hidden="1"/>
    <col min="12803" max="12803" width="10.7109375" style="1" hidden="1"/>
    <col min="12804" max="12805" width="9.7109375" style="1" hidden="1"/>
    <col min="12806" max="12806" width="10.7109375" style="1" hidden="1"/>
    <col min="12807" max="12807" width="12.42578125" style="1" hidden="1"/>
    <col min="12808" max="12808" width="12" style="1" hidden="1"/>
    <col min="12809" max="12809" width="8.85546875" style="1" hidden="1"/>
    <col min="12810" max="12810" width="11.28515625" style="1" hidden="1"/>
    <col min="12811" max="12811" width="10.7109375" style="1" hidden="1"/>
    <col min="12812" max="12812" width="9.42578125" style="1" hidden="1"/>
    <col min="12813" max="12813" width="12.7109375" style="1" hidden="1"/>
    <col min="12814" max="12814" width="10.140625" style="1" hidden="1"/>
    <col min="12815" max="12816" width="11.7109375" style="1" hidden="1"/>
    <col min="12817" max="12817" width="2.7109375" style="1" hidden="1"/>
    <col min="12818" max="12819" width="11.7109375" style="1" hidden="1"/>
    <col min="12820" max="12820" width="10.7109375" style="1" hidden="1"/>
    <col min="12821" max="12821" width="11.28515625" style="1" hidden="1"/>
    <col min="12822" max="13050" width="8.85546875" style="1" hidden="1"/>
    <col min="13051" max="13051" width="23.28515625" style="1" hidden="1"/>
    <col min="13052" max="13052" width="12.28515625" style="1" hidden="1"/>
    <col min="13053" max="13053" width="10.28515625" style="1" hidden="1"/>
    <col min="13054" max="13054" width="10" style="1" hidden="1"/>
    <col min="13055" max="13055" width="11.42578125" style="1" hidden="1"/>
    <col min="13056" max="13056" width="10.7109375" style="1" hidden="1"/>
    <col min="13057" max="13057" width="10.28515625" style="1" hidden="1"/>
    <col min="13058" max="13058" width="9.7109375" style="1" hidden="1"/>
    <col min="13059" max="13059" width="10.7109375" style="1" hidden="1"/>
    <col min="13060" max="13061" width="9.7109375" style="1" hidden="1"/>
    <col min="13062" max="13062" width="10.7109375" style="1" hidden="1"/>
    <col min="13063" max="13063" width="12.42578125" style="1" hidden="1"/>
    <col min="13064" max="13064" width="12" style="1" hidden="1"/>
    <col min="13065" max="13065" width="8.85546875" style="1" hidden="1"/>
    <col min="13066" max="13066" width="11.28515625" style="1" hidden="1"/>
    <col min="13067" max="13067" width="10.7109375" style="1" hidden="1"/>
    <col min="13068" max="13068" width="9.42578125" style="1" hidden="1"/>
    <col min="13069" max="13069" width="12.7109375" style="1" hidden="1"/>
    <col min="13070" max="13070" width="10.140625" style="1" hidden="1"/>
    <col min="13071" max="13072" width="11.7109375" style="1" hidden="1"/>
    <col min="13073" max="13073" width="2.7109375" style="1" hidden="1"/>
    <col min="13074" max="13075" width="11.7109375" style="1" hidden="1"/>
    <col min="13076" max="13076" width="10.7109375" style="1" hidden="1"/>
    <col min="13077" max="13077" width="11.28515625" style="1" hidden="1"/>
    <col min="13078" max="13306" width="8.85546875" style="1" hidden="1"/>
    <col min="13307" max="13307" width="23.28515625" style="1" hidden="1"/>
    <col min="13308" max="13308" width="12.28515625" style="1" hidden="1"/>
    <col min="13309" max="13309" width="10.28515625" style="1" hidden="1"/>
    <col min="13310" max="13310" width="10" style="1" hidden="1"/>
    <col min="13311" max="13311" width="11.42578125" style="1" hidden="1"/>
    <col min="13312" max="13312" width="10.7109375" style="1" hidden="1"/>
    <col min="13313" max="13313" width="10.28515625" style="1" hidden="1"/>
    <col min="13314" max="13314" width="9.7109375" style="1" hidden="1"/>
    <col min="13315" max="13315" width="10.7109375" style="1" hidden="1"/>
    <col min="13316" max="13317" width="9.7109375" style="1" hidden="1"/>
    <col min="13318" max="13318" width="10.7109375" style="1" hidden="1"/>
    <col min="13319" max="13319" width="12.42578125" style="1" hidden="1"/>
    <col min="13320" max="13320" width="12" style="1" hidden="1"/>
    <col min="13321" max="13321" width="8.85546875" style="1" hidden="1"/>
    <col min="13322" max="13322" width="11.28515625" style="1" hidden="1"/>
    <col min="13323" max="13323" width="10.7109375" style="1" hidden="1"/>
    <col min="13324" max="13324" width="9.42578125" style="1" hidden="1"/>
    <col min="13325" max="13325" width="12.7109375" style="1" hidden="1"/>
    <col min="13326" max="13326" width="10.140625" style="1" hidden="1"/>
    <col min="13327" max="13328" width="11.7109375" style="1" hidden="1"/>
    <col min="13329" max="13329" width="2.7109375" style="1" hidden="1"/>
    <col min="13330" max="13331" width="11.7109375" style="1" hidden="1"/>
    <col min="13332" max="13332" width="10.7109375" style="1" hidden="1"/>
    <col min="13333" max="13333" width="11.28515625" style="1" hidden="1"/>
    <col min="13334" max="13562" width="8.85546875" style="1" hidden="1"/>
    <col min="13563" max="13563" width="23.28515625" style="1" hidden="1"/>
    <col min="13564" max="13564" width="12.28515625" style="1" hidden="1"/>
    <col min="13565" max="13565" width="10.28515625" style="1" hidden="1"/>
    <col min="13566" max="13566" width="10" style="1" hidden="1"/>
    <col min="13567" max="13567" width="11.42578125" style="1" hidden="1"/>
    <col min="13568" max="13568" width="10.7109375" style="1" hidden="1"/>
    <col min="13569" max="13569" width="10.28515625" style="1" hidden="1"/>
    <col min="13570" max="13570" width="9.7109375" style="1" hidden="1"/>
    <col min="13571" max="13571" width="10.7109375" style="1" hidden="1"/>
    <col min="13572" max="13573" width="9.7109375" style="1" hidden="1"/>
    <col min="13574" max="13574" width="10.7109375" style="1" hidden="1"/>
    <col min="13575" max="13575" width="12.42578125" style="1" hidden="1"/>
    <col min="13576" max="13576" width="12" style="1" hidden="1"/>
    <col min="13577" max="13577" width="8.85546875" style="1" hidden="1"/>
    <col min="13578" max="13578" width="11.28515625" style="1" hidden="1"/>
    <col min="13579" max="13579" width="10.7109375" style="1" hidden="1"/>
    <col min="13580" max="13580" width="9.42578125" style="1" hidden="1"/>
    <col min="13581" max="13581" width="12.7109375" style="1" hidden="1"/>
    <col min="13582" max="13582" width="10.140625" style="1" hidden="1"/>
    <col min="13583" max="13584" width="11.7109375" style="1" hidden="1"/>
    <col min="13585" max="13585" width="2.7109375" style="1" hidden="1"/>
    <col min="13586" max="13587" width="11.7109375" style="1" hidden="1"/>
    <col min="13588" max="13588" width="10.7109375" style="1" hidden="1"/>
    <col min="13589" max="13589" width="11.28515625" style="1" hidden="1"/>
    <col min="13590" max="13818" width="8.85546875" style="1" hidden="1"/>
    <col min="13819" max="13819" width="23.28515625" style="1" hidden="1"/>
    <col min="13820" max="13820" width="12.28515625" style="1" hidden="1"/>
    <col min="13821" max="13821" width="10.28515625" style="1" hidden="1"/>
    <col min="13822" max="13822" width="10" style="1" hidden="1"/>
    <col min="13823" max="13823" width="11.42578125" style="1" hidden="1"/>
    <col min="13824" max="13824" width="10.7109375" style="1" hidden="1"/>
    <col min="13825" max="13825" width="10.28515625" style="1" hidden="1"/>
    <col min="13826" max="13826" width="9.7109375" style="1" hidden="1"/>
    <col min="13827" max="13827" width="10.7109375" style="1" hidden="1"/>
    <col min="13828" max="13829" width="9.7109375" style="1" hidden="1"/>
    <col min="13830" max="13830" width="10.7109375" style="1" hidden="1"/>
    <col min="13831" max="13831" width="12.42578125" style="1" hidden="1"/>
    <col min="13832" max="13832" width="12" style="1" hidden="1"/>
    <col min="13833" max="13833" width="8.85546875" style="1" hidden="1"/>
    <col min="13834" max="13834" width="11.28515625" style="1" hidden="1"/>
    <col min="13835" max="13835" width="10.7109375" style="1" hidden="1"/>
    <col min="13836" max="13836" width="9.42578125" style="1" hidden="1"/>
    <col min="13837" max="13837" width="12.7109375" style="1" hidden="1"/>
    <col min="13838" max="13838" width="10.140625" style="1" hidden="1"/>
    <col min="13839" max="13840" width="11.7109375" style="1" hidden="1"/>
    <col min="13841" max="13841" width="2.7109375" style="1" hidden="1"/>
    <col min="13842" max="13843" width="11.7109375" style="1" hidden="1"/>
    <col min="13844" max="13844" width="10.7109375" style="1" hidden="1"/>
    <col min="13845" max="13845" width="11.28515625" style="1" hidden="1"/>
    <col min="13846" max="14074" width="8.85546875" style="1" hidden="1"/>
    <col min="14075" max="14075" width="23.28515625" style="1" hidden="1"/>
    <col min="14076" max="14076" width="12.28515625" style="1" hidden="1"/>
    <col min="14077" max="14077" width="10.28515625" style="1" hidden="1"/>
    <col min="14078" max="14078" width="10" style="1" hidden="1"/>
    <col min="14079" max="14079" width="11.42578125" style="1" hidden="1"/>
    <col min="14080" max="14080" width="10.7109375" style="1" hidden="1"/>
    <col min="14081" max="14081" width="10.28515625" style="1" hidden="1"/>
    <col min="14082" max="14082" width="9.7109375" style="1" hidden="1"/>
    <col min="14083" max="14083" width="10.7109375" style="1" hidden="1"/>
    <col min="14084" max="14085" width="9.7109375" style="1" hidden="1"/>
    <col min="14086" max="14086" width="10.7109375" style="1" hidden="1"/>
    <col min="14087" max="14087" width="12.42578125" style="1" hidden="1"/>
    <col min="14088" max="14088" width="12" style="1" hidden="1"/>
    <col min="14089" max="14089" width="8.85546875" style="1" hidden="1"/>
    <col min="14090" max="14090" width="11.28515625" style="1" hidden="1"/>
    <col min="14091" max="14091" width="10.7109375" style="1" hidden="1"/>
    <col min="14092" max="14092" width="9.42578125" style="1" hidden="1"/>
    <col min="14093" max="14093" width="12.7109375" style="1" hidden="1"/>
    <col min="14094" max="14094" width="10.140625" style="1" hidden="1"/>
    <col min="14095" max="14096" width="11.7109375" style="1" hidden="1"/>
    <col min="14097" max="14097" width="2.7109375" style="1" hidden="1"/>
    <col min="14098" max="14099" width="11.7109375" style="1" hidden="1"/>
    <col min="14100" max="14100" width="10.7109375" style="1" hidden="1"/>
    <col min="14101" max="14101" width="11.28515625" style="1" hidden="1"/>
    <col min="14102" max="14330" width="8.85546875" style="1" hidden="1"/>
    <col min="14331" max="14331" width="23.28515625" style="1" hidden="1"/>
    <col min="14332" max="14332" width="12.28515625" style="1" hidden="1"/>
    <col min="14333" max="14333" width="10.28515625" style="1" hidden="1"/>
    <col min="14334" max="14334" width="10" style="1" hidden="1"/>
    <col min="14335" max="14335" width="11.42578125" style="1" hidden="1"/>
    <col min="14336" max="14336" width="10.7109375" style="1" hidden="1"/>
    <col min="14337" max="14337" width="10.28515625" style="1" hidden="1"/>
    <col min="14338" max="14338" width="9.7109375" style="1" hidden="1"/>
    <col min="14339" max="14339" width="10.7109375" style="1" hidden="1"/>
    <col min="14340" max="14341" width="9.7109375" style="1" hidden="1"/>
    <col min="14342" max="14342" width="10.7109375" style="1" hidden="1"/>
    <col min="14343" max="14343" width="12.42578125" style="1" hidden="1"/>
    <col min="14344" max="14344" width="12" style="1" hidden="1"/>
    <col min="14345" max="14345" width="8.85546875" style="1" hidden="1"/>
    <col min="14346" max="14346" width="11.28515625" style="1" hidden="1"/>
    <col min="14347" max="14347" width="10.7109375" style="1" hidden="1"/>
    <col min="14348" max="14348" width="9.42578125" style="1" hidden="1"/>
    <col min="14349" max="14349" width="12.7109375" style="1" hidden="1"/>
    <col min="14350" max="14350" width="10.140625" style="1" hidden="1"/>
    <col min="14351" max="14352" width="11.7109375" style="1" hidden="1"/>
    <col min="14353" max="14353" width="2.7109375" style="1" hidden="1"/>
    <col min="14354" max="14355" width="11.7109375" style="1" hidden="1"/>
    <col min="14356" max="14356" width="10.7109375" style="1" hidden="1"/>
    <col min="14357" max="14357" width="11.28515625" style="1" hidden="1"/>
    <col min="14358" max="14586" width="8.85546875" style="1" hidden="1"/>
    <col min="14587" max="14587" width="23.28515625" style="1" hidden="1"/>
    <col min="14588" max="14588" width="12.28515625" style="1" hidden="1"/>
    <col min="14589" max="14589" width="10.28515625" style="1" hidden="1"/>
    <col min="14590" max="14590" width="10" style="1" hidden="1"/>
    <col min="14591" max="14591" width="11.42578125" style="1" hidden="1"/>
    <col min="14592" max="14592" width="10.7109375" style="1" hidden="1"/>
    <col min="14593" max="14593" width="10.28515625" style="1" hidden="1"/>
    <col min="14594" max="14594" width="9.7109375" style="1" hidden="1"/>
    <col min="14595" max="14595" width="10.7109375" style="1" hidden="1"/>
    <col min="14596" max="14597" width="9.7109375" style="1" hidden="1"/>
    <col min="14598" max="14598" width="10.7109375" style="1" hidden="1"/>
    <col min="14599" max="14599" width="12.42578125" style="1" hidden="1"/>
    <col min="14600" max="14600" width="12" style="1" hidden="1"/>
    <col min="14601" max="14601" width="8.85546875" style="1" hidden="1"/>
    <col min="14602" max="14602" width="11.28515625" style="1" hidden="1"/>
    <col min="14603" max="14603" width="10.7109375" style="1" hidden="1"/>
    <col min="14604" max="14604" width="9.42578125" style="1" hidden="1"/>
    <col min="14605" max="14605" width="12.7109375" style="1" hidden="1"/>
    <col min="14606" max="14606" width="10.140625" style="1" hidden="1"/>
    <col min="14607" max="14608" width="11.7109375" style="1" hidden="1"/>
    <col min="14609" max="14609" width="2.7109375" style="1" hidden="1"/>
    <col min="14610" max="14611" width="11.7109375" style="1" hidden="1"/>
    <col min="14612" max="14612" width="10.7109375" style="1" hidden="1"/>
    <col min="14613" max="14613" width="11.28515625" style="1" hidden="1"/>
    <col min="14614" max="14842" width="8.85546875" style="1" hidden="1"/>
    <col min="14843" max="14843" width="23.28515625" style="1" hidden="1"/>
    <col min="14844" max="14844" width="12.28515625" style="1" hidden="1"/>
    <col min="14845" max="14845" width="10.28515625" style="1" hidden="1"/>
    <col min="14846" max="14846" width="10" style="1" hidden="1"/>
    <col min="14847" max="14847" width="11.42578125" style="1" hidden="1"/>
    <col min="14848" max="14848" width="10.7109375" style="1" hidden="1"/>
    <col min="14849" max="14849" width="10.28515625" style="1" hidden="1"/>
    <col min="14850" max="14850" width="9.7109375" style="1" hidden="1"/>
    <col min="14851" max="14851" width="10.7109375" style="1" hidden="1"/>
    <col min="14852" max="14853" width="9.7109375" style="1" hidden="1"/>
    <col min="14854" max="14854" width="10.7109375" style="1" hidden="1"/>
    <col min="14855" max="14855" width="12.42578125" style="1" hidden="1"/>
    <col min="14856" max="14856" width="12" style="1" hidden="1"/>
    <col min="14857" max="14857" width="8.85546875" style="1" hidden="1"/>
    <col min="14858" max="14858" width="11.28515625" style="1" hidden="1"/>
    <col min="14859" max="14859" width="10.7109375" style="1" hidden="1"/>
    <col min="14860" max="14860" width="9.42578125" style="1" hidden="1"/>
    <col min="14861" max="14861" width="12.7109375" style="1" hidden="1"/>
    <col min="14862" max="14862" width="10.140625" style="1" hidden="1"/>
    <col min="14863" max="14864" width="11.7109375" style="1" hidden="1"/>
    <col min="14865" max="14865" width="2.7109375" style="1" hidden="1"/>
    <col min="14866" max="14867" width="11.7109375" style="1" hidden="1"/>
    <col min="14868" max="14868" width="10.7109375" style="1" hidden="1"/>
    <col min="14869" max="14869" width="11.28515625" style="1" hidden="1"/>
    <col min="14870" max="15098" width="8.85546875" style="1" hidden="1"/>
    <col min="15099" max="15099" width="23.28515625" style="1" hidden="1"/>
    <col min="15100" max="15100" width="12.28515625" style="1" hidden="1"/>
    <col min="15101" max="15101" width="10.28515625" style="1" hidden="1"/>
    <col min="15102" max="15102" width="10" style="1" hidden="1"/>
    <col min="15103" max="15103" width="11.42578125" style="1" hidden="1"/>
    <col min="15104" max="15104" width="10.7109375" style="1" hidden="1"/>
    <col min="15105" max="15105" width="10.28515625" style="1" hidden="1"/>
    <col min="15106" max="15106" width="9.7109375" style="1" hidden="1"/>
    <col min="15107" max="15107" width="10.7109375" style="1" hidden="1"/>
    <col min="15108" max="15109" width="9.7109375" style="1" hidden="1"/>
    <col min="15110" max="15110" width="10.7109375" style="1" hidden="1"/>
    <col min="15111" max="15111" width="12.42578125" style="1" hidden="1"/>
    <col min="15112" max="15112" width="12" style="1" hidden="1"/>
    <col min="15113" max="15113" width="8.85546875" style="1" hidden="1"/>
    <col min="15114" max="15114" width="11.28515625" style="1" hidden="1"/>
    <col min="15115" max="15115" width="10.7109375" style="1" hidden="1"/>
    <col min="15116" max="15116" width="9.42578125" style="1" hidden="1"/>
    <col min="15117" max="15117" width="12.7109375" style="1" hidden="1"/>
    <col min="15118" max="15118" width="10.140625" style="1" hidden="1"/>
    <col min="15119" max="15120" width="11.7109375" style="1" hidden="1"/>
    <col min="15121" max="15121" width="2.7109375" style="1" hidden="1"/>
    <col min="15122" max="15123" width="11.7109375" style="1" hidden="1"/>
    <col min="15124" max="15124" width="10.7109375" style="1" hidden="1"/>
    <col min="15125" max="15125" width="11.28515625" style="1" hidden="1"/>
    <col min="15126" max="15354" width="8.85546875" style="1" hidden="1"/>
    <col min="15355" max="15355" width="23.28515625" style="1" hidden="1"/>
    <col min="15356" max="15356" width="12.28515625" style="1" hidden="1"/>
    <col min="15357" max="15357" width="10.28515625" style="1" hidden="1"/>
    <col min="15358" max="15358" width="10" style="1" hidden="1"/>
    <col min="15359" max="15359" width="11.42578125" style="1" hidden="1"/>
    <col min="15360" max="15360" width="10.7109375" style="1" hidden="1"/>
    <col min="15361" max="15361" width="10.28515625" style="1" hidden="1"/>
    <col min="15362" max="15362" width="9.7109375" style="1" hidden="1"/>
    <col min="15363" max="15363" width="10.7109375" style="1" hidden="1"/>
    <col min="15364" max="15365" width="9.7109375" style="1" hidden="1"/>
    <col min="15366" max="15366" width="10.7109375" style="1" hidden="1"/>
    <col min="15367" max="15367" width="12.42578125" style="1" hidden="1"/>
    <col min="15368" max="15368" width="12" style="1" hidden="1"/>
    <col min="15369" max="15369" width="8.85546875" style="1" hidden="1"/>
    <col min="15370" max="15370" width="11.28515625" style="1" hidden="1"/>
    <col min="15371" max="15371" width="10.7109375" style="1" hidden="1"/>
    <col min="15372" max="15372" width="9.42578125" style="1" hidden="1"/>
    <col min="15373" max="15373" width="12.7109375" style="1" hidden="1"/>
    <col min="15374" max="15374" width="10.140625" style="1" hidden="1"/>
    <col min="15375" max="15376" width="11.7109375" style="1" hidden="1"/>
    <col min="15377" max="15377" width="2.7109375" style="1" hidden="1"/>
    <col min="15378" max="15379" width="11.7109375" style="1" hidden="1"/>
    <col min="15380" max="15380" width="10.7109375" style="1" hidden="1"/>
    <col min="15381" max="15381" width="11.28515625" style="1" hidden="1"/>
    <col min="15382" max="15610" width="8.85546875" style="1" hidden="1"/>
    <col min="15611" max="15611" width="23.28515625" style="1" hidden="1"/>
    <col min="15612" max="15612" width="12.28515625" style="1" hidden="1"/>
    <col min="15613" max="15613" width="10.28515625" style="1" hidden="1"/>
    <col min="15614" max="15614" width="10" style="1" hidden="1"/>
    <col min="15615" max="15615" width="11.42578125" style="1" hidden="1"/>
    <col min="15616" max="15616" width="10.7109375" style="1" hidden="1"/>
    <col min="15617" max="15617" width="10.28515625" style="1" hidden="1"/>
    <col min="15618" max="15618" width="9.7109375" style="1" hidden="1"/>
    <col min="15619" max="15619" width="10.7109375" style="1" hidden="1"/>
    <col min="15620" max="15621" width="9.7109375" style="1" hidden="1"/>
    <col min="15622" max="15622" width="10.7109375" style="1" hidden="1"/>
    <col min="15623" max="15623" width="12.42578125" style="1" hidden="1"/>
    <col min="15624" max="15624" width="12" style="1" hidden="1"/>
    <col min="15625" max="15625" width="8.85546875" style="1" hidden="1"/>
    <col min="15626" max="15626" width="11.28515625" style="1" hidden="1"/>
    <col min="15627" max="15627" width="10.7109375" style="1" hidden="1"/>
    <col min="15628" max="15628" width="9.42578125" style="1" hidden="1"/>
    <col min="15629" max="15629" width="12.7109375" style="1" hidden="1"/>
    <col min="15630" max="15630" width="10.140625" style="1" hidden="1"/>
    <col min="15631" max="15632" width="11.7109375" style="1" hidden="1"/>
    <col min="15633" max="15633" width="2.7109375" style="1" hidden="1"/>
    <col min="15634" max="15635" width="11.7109375" style="1" hidden="1"/>
    <col min="15636" max="15636" width="10.7109375" style="1" hidden="1"/>
    <col min="15637" max="15637" width="11.28515625" style="1" hidden="1"/>
    <col min="15638" max="15866" width="8.85546875" style="1" hidden="1"/>
    <col min="15867" max="15867" width="23.28515625" style="1" hidden="1"/>
    <col min="15868" max="15868" width="12.28515625" style="1" hidden="1"/>
    <col min="15869" max="15869" width="10.28515625" style="1" hidden="1"/>
    <col min="15870" max="15870" width="10" style="1" hidden="1"/>
    <col min="15871" max="15871" width="11.42578125" style="1" hidden="1"/>
    <col min="15872" max="15872" width="10.7109375" style="1" hidden="1"/>
    <col min="15873" max="15873" width="10.28515625" style="1" hidden="1"/>
    <col min="15874" max="15874" width="9.7109375" style="1" hidden="1"/>
    <col min="15875" max="15875" width="10.7109375" style="1" hidden="1"/>
    <col min="15876" max="15877" width="9.7109375" style="1" hidden="1"/>
    <col min="15878" max="15878" width="10.7109375" style="1" hidden="1"/>
    <col min="15879" max="15879" width="12.42578125" style="1" hidden="1"/>
    <col min="15880" max="15880" width="12" style="1" hidden="1"/>
    <col min="15881" max="15881" width="8.85546875" style="1" hidden="1"/>
    <col min="15882" max="15882" width="11.28515625" style="1" hidden="1"/>
    <col min="15883" max="15883" width="10.7109375" style="1" hidden="1"/>
    <col min="15884" max="15884" width="9.42578125" style="1" hidden="1"/>
    <col min="15885" max="15885" width="12.7109375" style="1" hidden="1"/>
    <col min="15886" max="15886" width="10.140625" style="1" hidden="1"/>
    <col min="15887" max="15888" width="11.7109375" style="1" hidden="1"/>
    <col min="15889" max="15889" width="2.7109375" style="1" hidden="1"/>
    <col min="15890" max="15891" width="11.7109375" style="1" hidden="1"/>
    <col min="15892" max="15892" width="10.7109375" style="1" hidden="1"/>
    <col min="15893" max="15893" width="11.28515625" style="1" hidden="1"/>
    <col min="15894" max="16122" width="8.85546875" style="1" hidden="1"/>
    <col min="16123" max="16123" width="23.28515625" style="1" hidden="1"/>
    <col min="16124" max="16124" width="12.28515625" style="1" hidden="1"/>
    <col min="16125" max="16125" width="10.28515625" style="1" hidden="1"/>
    <col min="16126" max="16126" width="10" style="1" hidden="1"/>
    <col min="16127" max="16127" width="11.42578125" style="1" hidden="1"/>
    <col min="16128" max="16128" width="10.7109375" style="1" hidden="1"/>
    <col min="16129" max="16129" width="10.28515625" style="1" hidden="1"/>
    <col min="16130" max="16130" width="9.7109375" style="1" hidden="1"/>
    <col min="16131" max="16131" width="10.7109375" style="1" hidden="1"/>
    <col min="16132" max="16133" width="9.7109375" style="1" hidden="1"/>
    <col min="16134" max="16134" width="10.7109375" style="1" hidden="1"/>
    <col min="16135" max="16135" width="12.42578125" style="1" hidden="1"/>
    <col min="16136" max="16136" width="12" style="1" hidden="1"/>
    <col min="16137" max="16137" width="8.85546875" style="1" hidden="1"/>
    <col min="16138" max="16138" width="11.28515625" style="1" hidden="1"/>
    <col min="16139" max="16139" width="10.7109375" style="1" hidden="1"/>
    <col min="16140" max="16140" width="9.42578125" style="1" hidden="1"/>
    <col min="16141" max="16141" width="12.7109375" style="1" hidden="1"/>
    <col min="16142" max="16142" width="10.140625" style="1" hidden="1"/>
    <col min="16143" max="16144" width="11.7109375" style="1" hidden="1"/>
    <col min="16145" max="16145" width="2.7109375" style="1" hidden="1"/>
    <col min="16146" max="16147" width="11.7109375" style="1" hidden="1"/>
    <col min="16148" max="16148" width="10.7109375" style="1" hidden="1"/>
    <col min="16149" max="16149" width="11.28515625" style="1" hidden="1"/>
    <col min="16150" max="16384" width="8.85546875" style="1" hidden="1"/>
  </cols>
  <sheetData>
    <row r="1" spans="2:25" ht="15" customHeight="1" thickBot="1" x14ac:dyDescent="0.25"/>
    <row r="2" spans="2:25" s="100" customFormat="1" ht="30" customHeight="1" thickBot="1" x14ac:dyDescent="0.45">
      <c r="B2" s="1176" t="s">
        <v>77</v>
      </c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7">
        <v>41729</v>
      </c>
      <c r="O2" s="1178"/>
      <c r="P2" s="101" t="s">
        <v>20</v>
      </c>
      <c r="Q2" s="102" t="s">
        <v>21</v>
      </c>
      <c r="R2" s="490">
        <f>WEEKNUM(N2)</f>
        <v>14</v>
      </c>
      <c r="S2" s="211" t="s">
        <v>81</v>
      </c>
      <c r="U2" s="500">
        <f>YEAR(N2)-1</f>
        <v>2013</v>
      </c>
      <c r="V2" s="488" t="s">
        <v>83</v>
      </c>
      <c r="W2" s="489">
        <f>U2+1</f>
        <v>2014</v>
      </c>
    </row>
    <row r="3" spans="2:25" ht="15" customHeight="1" x14ac:dyDescent="0.2"/>
    <row r="4" spans="2:25" ht="15" customHeight="1" x14ac:dyDescent="0.2"/>
    <row r="5" spans="2:25" ht="15" customHeight="1" thickBot="1" x14ac:dyDescent="0.25"/>
    <row r="6" spans="2:25" ht="30" customHeight="1" thickBot="1" x14ac:dyDescent="0.25">
      <c r="B6" s="81" t="s">
        <v>76</v>
      </c>
      <c r="C6" s="1113" t="s">
        <v>73</v>
      </c>
      <c r="D6" s="1114"/>
      <c r="E6" s="1184"/>
      <c r="F6" s="1099" t="s">
        <v>75</v>
      </c>
      <c r="G6" s="1100"/>
      <c r="H6" s="1185"/>
      <c r="I6" s="1108" t="s">
        <v>41</v>
      </c>
      <c r="J6" s="1109"/>
      <c r="K6" s="1110"/>
      <c r="L6" s="1105" t="s">
        <v>68</v>
      </c>
      <c r="M6" s="1106"/>
      <c r="N6" s="1179"/>
      <c r="O6" s="1138" t="s">
        <v>76</v>
      </c>
      <c r="P6" s="1139"/>
      <c r="Q6" s="1140"/>
      <c r="R6" s="598" t="s">
        <v>91</v>
      </c>
      <c r="T6" s="1138" t="s">
        <v>104</v>
      </c>
      <c r="U6" s="1139"/>
      <c r="V6" s="1139"/>
      <c r="W6" s="1139"/>
      <c r="X6" s="1139"/>
      <c r="Y6" s="1140"/>
    </row>
    <row r="7" spans="2:25" ht="30" customHeight="1" thickBot="1" x14ac:dyDescent="0.25">
      <c r="B7" s="655" t="str">
        <f>T7</f>
        <v>2013  ~  2014</v>
      </c>
      <c r="C7" s="184" t="s">
        <v>6</v>
      </c>
      <c r="D7" s="185" t="s">
        <v>4</v>
      </c>
      <c r="E7" s="67" t="s">
        <v>28</v>
      </c>
      <c r="F7" s="184" t="s">
        <v>6</v>
      </c>
      <c r="G7" s="185" t="s">
        <v>4</v>
      </c>
      <c r="H7" s="67" t="s">
        <v>28</v>
      </c>
      <c r="I7" s="184" t="s">
        <v>6</v>
      </c>
      <c r="J7" s="185" t="s">
        <v>4</v>
      </c>
      <c r="K7" s="67" t="s">
        <v>28</v>
      </c>
      <c r="L7" s="184" t="s">
        <v>6</v>
      </c>
      <c r="M7" s="185" t="s">
        <v>4</v>
      </c>
      <c r="N7" s="67" t="s">
        <v>28</v>
      </c>
      <c r="O7" s="186" t="s">
        <v>6</v>
      </c>
      <c r="P7" s="187" t="s">
        <v>4</v>
      </c>
      <c r="Q7" s="80" t="s">
        <v>28</v>
      </c>
      <c r="R7" s="694" t="s">
        <v>28</v>
      </c>
      <c r="T7" s="1235" t="str">
        <f>CONCATENATE(U2,"  ",V2,"  ",W2)</f>
        <v>2013  ~  2014</v>
      </c>
      <c r="U7" s="1236"/>
      <c r="V7" s="1237"/>
      <c r="W7" s="188" t="s">
        <v>6</v>
      </c>
      <c r="X7" s="185" t="s">
        <v>4</v>
      </c>
      <c r="Y7" s="67" t="s">
        <v>28</v>
      </c>
    </row>
    <row r="8" spans="2:25" ht="15" customHeight="1" x14ac:dyDescent="0.2">
      <c r="B8" s="63" t="s">
        <v>30</v>
      </c>
      <c r="C8" s="172">
        <f>W45</f>
        <v>0</v>
      </c>
      <c r="D8" s="173">
        <f t="shared" ref="D8:E20" si="0">X45</f>
        <v>3</v>
      </c>
      <c r="E8" s="68">
        <f t="shared" si="0"/>
        <v>3</v>
      </c>
      <c r="F8" s="180">
        <f>W105</f>
        <v>0</v>
      </c>
      <c r="G8" s="173">
        <f t="shared" ref="G8:H20" si="1">X105</f>
        <v>0</v>
      </c>
      <c r="H8" s="68">
        <f t="shared" si="1"/>
        <v>0</v>
      </c>
      <c r="I8" s="172">
        <f>W135</f>
        <v>0</v>
      </c>
      <c r="J8" s="206">
        <f t="shared" ref="J8:K20" si="2">X135</f>
        <v>0</v>
      </c>
      <c r="K8" s="68">
        <f t="shared" si="2"/>
        <v>0</v>
      </c>
      <c r="L8" s="222">
        <f>W165</f>
        <v>0</v>
      </c>
      <c r="M8" s="223">
        <f t="shared" ref="M8:N20" si="3">X165</f>
        <v>1</v>
      </c>
      <c r="N8" s="68">
        <f t="shared" si="3"/>
        <v>1</v>
      </c>
      <c r="O8" s="172">
        <f t="shared" ref="O8:Q20" si="4">C8+F8+I8+L8</f>
        <v>0</v>
      </c>
      <c r="P8" s="173">
        <f t="shared" si="4"/>
        <v>4</v>
      </c>
      <c r="Q8" s="68">
        <f t="shared" si="4"/>
        <v>4</v>
      </c>
      <c r="R8" s="599"/>
      <c r="T8" s="1156" t="s">
        <v>73</v>
      </c>
      <c r="U8" s="1157"/>
      <c r="V8" s="1158"/>
      <c r="W8" s="189">
        <f>C20</f>
        <v>14</v>
      </c>
      <c r="X8" s="190">
        <f>D20</f>
        <v>20</v>
      </c>
      <c r="Y8" s="104">
        <f>E20</f>
        <v>34</v>
      </c>
    </row>
    <row r="9" spans="2:25" ht="15" customHeight="1" x14ac:dyDescent="0.2">
      <c r="B9" s="63" t="s">
        <v>31</v>
      </c>
      <c r="C9" s="174">
        <f t="shared" ref="C9:C20" si="5">W46</f>
        <v>1</v>
      </c>
      <c r="D9" s="175">
        <f t="shared" si="0"/>
        <v>4</v>
      </c>
      <c r="E9" s="69">
        <f t="shared" si="0"/>
        <v>5</v>
      </c>
      <c r="F9" s="181">
        <f t="shared" ref="F9:F20" si="6">W106</f>
        <v>0</v>
      </c>
      <c r="G9" s="175">
        <f t="shared" si="1"/>
        <v>1</v>
      </c>
      <c r="H9" s="69">
        <f t="shared" si="1"/>
        <v>1</v>
      </c>
      <c r="I9" s="174">
        <f t="shared" ref="I9:I20" si="7">W136</f>
        <v>0</v>
      </c>
      <c r="J9" s="207">
        <f t="shared" si="2"/>
        <v>0</v>
      </c>
      <c r="K9" s="69">
        <f t="shared" si="2"/>
        <v>0</v>
      </c>
      <c r="L9" s="221">
        <f t="shared" ref="L9:L20" si="8">W166</f>
        <v>0</v>
      </c>
      <c r="M9" s="224">
        <f t="shared" si="3"/>
        <v>0</v>
      </c>
      <c r="N9" s="69">
        <f t="shared" si="3"/>
        <v>0</v>
      </c>
      <c r="O9" s="174">
        <f t="shared" si="4"/>
        <v>1</v>
      </c>
      <c r="P9" s="175">
        <f t="shared" si="4"/>
        <v>5</v>
      </c>
      <c r="Q9" s="69">
        <f t="shared" si="4"/>
        <v>6</v>
      </c>
      <c r="R9" s="599"/>
      <c r="T9" s="1133" t="s">
        <v>75</v>
      </c>
      <c r="U9" s="1134"/>
      <c r="V9" s="1135"/>
      <c r="W9" s="191">
        <f>F20</f>
        <v>1</v>
      </c>
      <c r="X9" s="192">
        <f>G20</f>
        <v>6</v>
      </c>
      <c r="Y9" s="105">
        <f>H20</f>
        <v>7</v>
      </c>
    </row>
    <row r="10" spans="2:25" ht="15" customHeight="1" x14ac:dyDescent="0.2">
      <c r="B10" s="63" t="s">
        <v>58</v>
      </c>
      <c r="C10" s="174">
        <f t="shared" si="5"/>
        <v>0</v>
      </c>
      <c r="D10" s="175">
        <f t="shared" si="0"/>
        <v>1</v>
      </c>
      <c r="E10" s="69">
        <f t="shared" si="0"/>
        <v>1</v>
      </c>
      <c r="F10" s="181">
        <f t="shared" si="6"/>
        <v>0</v>
      </c>
      <c r="G10" s="175">
        <f t="shared" si="1"/>
        <v>0</v>
      </c>
      <c r="H10" s="69">
        <f t="shared" si="1"/>
        <v>0</v>
      </c>
      <c r="I10" s="174">
        <f t="shared" si="7"/>
        <v>0</v>
      </c>
      <c r="J10" s="207">
        <f t="shared" si="2"/>
        <v>1</v>
      </c>
      <c r="K10" s="69">
        <f t="shared" si="2"/>
        <v>1</v>
      </c>
      <c r="L10" s="221">
        <f t="shared" si="8"/>
        <v>0</v>
      </c>
      <c r="M10" s="224">
        <f t="shared" si="3"/>
        <v>0</v>
      </c>
      <c r="N10" s="69">
        <f t="shared" si="3"/>
        <v>0</v>
      </c>
      <c r="O10" s="174">
        <f t="shared" si="4"/>
        <v>0</v>
      </c>
      <c r="P10" s="175">
        <f t="shared" si="4"/>
        <v>2</v>
      </c>
      <c r="Q10" s="69">
        <f t="shared" si="4"/>
        <v>2</v>
      </c>
      <c r="R10" s="599"/>
      <c r="T10" s="1120" t="s">
        <v>41</v>
      </c>
      <c r="U10" s="1121"/>
      <c r="V10" s="1122"/>
      <c r="W10" s="191">
        <f>I20</f>
        <v>11</v>
      </c>
      <c r="X10" s="192">
        <f>J20</f>
        <v>9</v>
      </c>
      <c r="Y10" s="105">
        <f>K20</f>
        <v>20</v>
      </c>
    </row>
    <row r="11" spans="2:25" ht="15" customHeight="1" thickBot="1" x14ac:dyDescent="0.25">
      <c r="B11" s="64" t="s">
        <v>32</v>
      </c>
      <c r="C11" s="176">
        <f t="shared" si="5"/>
        <v>0</v>
      </c>
      <c r="D11" s="177">
        <f t="shared" si="0"/>
        <v>0</v>
      </c>
      <c r="E11" s="70">
        <f t="shared" si="0"/>
        <v>0</v>
      </c>
      <c r="F11" s="182">
        <f t="shared" si="6"/>
        <v>0</v>
      </c>
      <c r="G11" s="177">
        <f t="shared" si="1"/>
        <v>1</v>
      </c>
      <c r="H11" s="70">
        <f t="shared" si="1"/>
        <v>1</v>
      </c>
      <c r="I11" s="176">
        <f t="shared" si="7"/>
        <v>1</v>
      </c>
      <c r="J11" s="208">
        <f t="shared" si="2"/>
        <v>4</v>
      </c>
      <c r="K11" s="70">
        <f t="shared" si="2"/>
        <v>5</v>
      </c>
      <c r="L11" s="220">
        <f t="shared" si="8"/>
        <v>3</v>
      </c>
      <c r="M11" s="225">
        <f t="shared" si="3"/>
        <v>5</v>
      </c>
      <c r="N11" s="70">
        <f t="shared" si="3"/>
        <v>8</v>
      </c>
      <c r="O11" s="176">
        <f t="shared" si="4"/>
        <v>4</v>
      </c>
      <c r="P11" s="177">
        <f t="shared" si="4"/>
        <v>10</v>
      </c>
      <c r="Q11" s="70">
        <f t="shared" si="4"/>
        <v>14</v>
      </c>
      <c r="R11" s="600"/>
      <c r="T11" s="1123" t="s">
        <v>68</v>
      </c>
      <c r="U11" s="1124"/>
      <c r="V11" s="1125"/>
      <c r="W11" s="193">
        <f>L20</f>
        <v>20</v>
      </c>
      <c r="X11" s="194">
        <f>M20</f>
        <v>7</v>
      </c>
      <c r="Y11" s="106">
        <f>N20</f>
        <v>27</v>
      </c>
    </row>
    <row r="12" spans="2:25" ht="15" customHeight="1" thickBot="1" x14ac:dyDescent="0.25">
      <c r="B12" s="63" t="s">
        <v>33</v>
      </c>
      <c r="C12" s="174">
        <f t="shared" si="5"/>
        <v>3</v>
      </c>
      <c r="D12" s="175">
        <f t="shared" si="0"/>
        <v>1</v>
      </c>
      <c r="E12" s="69">
        <f t="shared" si="0"/>
        <v>4</v>
      </c>
      <c r="F12" s="181">
        <f t="shared" si="6"/>
        <v>1</v>
      </c>
      <c r="G12" s="175">
        <f t="shared" si="1"/>
        <v>1</v>
      </c>
      <c r="H12" s="69">
        <f t="shared" si="1"/>
        <v>2</v>
      </c>
      <c r="I12" s="174">
        <f t="shared" si="7"/>
        <v>5</v>
      </c>
      <c r="J12" s="207">
        <f t="shared" si="2"/>
        <v>1</v>
      </c>
      <c r="K12" s="69">
        <f t="shared" si="2"/>
        <v>6</v>
      </c>
      <c r="L12" s="221">
        <f t="shared" si="8"/>
        <v>1</v>
      </c>
      <c r="M12" s="224">
        <f t="shared" si="3"/>
        <v>0</v>
      </c>
      <c r="N12" s="69">
        <f t="shared" si="3"/>
        <v>1</v>
      </c>
      <c r="O12" s="174">
        <f t="shared" si="4"/>
        <v>10</v>
      </c>
      <c r="P12" s="175">
        <f t="shared" si="4"/>
        <v>3</v>
      </c>
      <c r="Q12" s="69">
        <f t="shared" si="4"/>
        <v>13</v>
      </c>
      <c r="R12" s="599"/>
      <c r="T12" s="1127" t="s">
        <v>78</v>
      </c>
      <c r="U12" s="1128"/>
      <c r="V12" s="1129"/>
      <c r="W12" s="107">
        <f>SUM(W8:W11)</f>
        <v>46</v>
      </c>
      <c r="X12" s="103">
        <f>SUM(X8:X11)</f>
        <v>42</v>
      </c>
      <c r="Y12" s="123">
        <f>SUM(Y8:Y11)</f>
        <v>88</v>
      </c>
    </row>
    <row r="13" spans="2:25" ht="15" customHeight="1" thickBot="1" x14ac:dyDescent="0.25">
      <c r="B13" s="65" t="s">
        <v>34</v>
      </c>
      <c r="C13" s="178">
        <f t="shared" si="5"/>
        <v>1</v>
      </c>
      <c r="D13" s="179">
        <f t="shared" si="0"/>
        <v>3</v>
      </c>
      <c r="E13" s="71">
        <f t="shared" si="0"/>
        <v>4</v>
      </c>
      <c r="F13" s="183">
        <f t="shared" si="6"/>
        <v>0</v>
      </c>
      <c r="G13" s="179">
        <f t="shared" si="1"/>
        <v>1</v>
      </c>
      <c r="H13" s="71">
        <f t="shared" si="1"/>
        <v>1</v>
      </c>
      <c r="I13" s="178">
        <f t="shared" si="7"/>
        <v>0</v>
      </c>
      <c r="J13" s="209">
        <f t="shared" si="2"/>
        <v>1</v>
      </c>
      <c r="K13" s="71">
        <f t="shared" si="2"/>
        <v>1</v>
      </c>
      <c r="L13" s="226">
        <f t="shared" si="8"/>
        <v>4</v>
      </c>
      <c r="M13" s="227">
        <f t="shared" si="3"/>
        <v>0</v>
      </c>
      <c r="N13" s="71">
        <f t="shared" si="3"/>
        <v>4</v>
      </c>
      <c r="O13" s="178">
        <f t="shared" si="4"/>
        <v>5</v>
      </c>
      <c r="P13" s="179">
        <f t="shared" si="4"/>
        <v>5</v>
      </c>
      <c r="Q13" s="71">
        <f t="shared" si="4"/>
        <v>10</v>
      </c>
      <c r="R13" s="601"/>
      <c r="U13" s="1"/>
      <c r="V13" s="1"/>
    </row>
    <row r="14" spans="2:25" ht="15" customHeight="1" x14ac:dyDescent="0.2">
      <c r="B14" s="63" t="s">
        <v>35</v>
      </c>
      <c r="C14" s="174">
        <f t="shared" si="5"/>
        <v>1</v>
      </c>
      <c r="D14" s="175">
        <f t="shared" si="0"/>
        <v>1</v>
      </c>
      <c r="E14" s="69">
        <f t="shared" si="0"/>
        <v>2</v>
      </c>
      <c r="F14" s="181">
        <f t="shared" si="6"/>
        <v>0</v>
      </c>
      <c r="G14" s="175">
        <f t="shared" si="1"/>
        <v>0</v>
      </c>
      <c r="H14" s="69">
        <f t="shared" si="1"/>
        <v>0</v>
      </c>
      <c r="I14" s="174">
        <f t="shared" si="7"/>
        <v>1</v>
      </c>
      <c r="J14" s="207">
        <f t="shared" si="2"/>
        <v>1</v>
      </c>
      <c r="K14" s="69">
        <f t="shared" si="2"/>
        <v>2</v>
      </c>
      <c r="L14" s="221">
        <f t="shared" si="8"/>
        <v>0</v>
      </c>
      <c r="M14" s="224">
        <f t="shared" si="3"/>
        <v>1</v>
      </c>
      <c r="N14" s="69">
        <f t="shared" si="3"/>
        <v>1</v>
      </c>
      <c r="O14" s="174">
        <f t="shared" si="4"/>
        <v>2</v>
      </c>
      <c r="P14" s="175">
        <f t="shared" si="4"/>
        <v>3</v>
      </c>
      <c r="Q14" s="69">
        <f t="shared" si="4"/>
        <v>5</v>
      </c>
      <c r="R14" s="600"/>
      <c r="T14" s="1166" t="s">
        <v>79</v>
      </c>
      <c r="U14" s="1167"/>
      <c r="V14" s="1167"/>
      <c r="W14" s="1167"/>
      <c r="X14" s="1167"/>
      <c r="Y14" s="1168"/>
    </row>
    <row r="15" spans="2:25" ht="15" customHeight="1" thickBot="1" x14ac:dyDescent="0.25">
      <c r="B15" s="63" t="s">
        <v>36</v>
      </c>
      <c r="C15" s="174">
        <f t="shared" si="5"/>
        <v>2</v>
      </c>
      <c r="D15" s="175">
        <f t="shared" si="0"/>
        <v>1</v>
      </c>
      <c r="E15" s="69">
        <f t="shared" si="0"/>
        <v>3</v>
      </c>
      <c r="F15" s="181">
        <f t="shared" si="6"/>
        <v>0</v>
      </c>
      <c r="G15" s="175">
        <f t="shared" si="1"/>
        <v>0</v>
      </c>
      <c r="H15" s="69">
        <f t="shared" si="1"/>
        <v>0</v>
      </c>
      <c r="I15" s="174">
        <f t="shared" si="7"/>
        <v>4</v>
      </c>
      <c r="J15" s="207">
        <f t="shared" si="2"/>
        <v>0</v>
      </c>
      <c r="K15" s="69">
        <f t="shared" si="2"/>
        <v>4</v>
      </c>
      <c r="L15" s="221">
        <f t="shared" si="8"/>
        <v>0</v>
      </c>
      <c r="M15" s="224">
        <f t="shared" si="3"/>
        <v>0</v>
      </c>
      <c r="N15" s="69">
        <f t="shared" si="3"/>
        <v>0</v>
      </c>
      <c r="O15" s="174">
        <f t="shared" si="4"/>
        <v>6</v>
      </c>
      <c r="P15" s="175">
        <f t="shared" si="4"/>
        <v>1</v>
      </c>
      <c r="Q15" s="69">
        <f t="shared" si="4"/>
        <v>7</v>
      </c>
      <c r="R15" s="599"/>
      <c r="T15" s="1238"/>
      <c r="U15" s="1239"/>
      <c r="V15" s="1239"/>
      <c r="W15" s="1239"/>
      <c r="X15" s="1239"/>
      <c r="Y15" s="1240"/>
    </row>
    <row r="16" spans="2:25" ht="15" customHeight="1" x14ac:dyDescent="0.2">
      <c r="B16" s="63" t="s">
        <v>37</v>
      </c>
      <c r="C16" s="174">
        <f t="shared" si="5"/>
        <v>1</v>
      </c>
      <c r="D16" s="175">
        <f t="shared" si="0"/>
        <v>1</v>
      </c>
      <c r="E16" s="69">
        <f t="shared" si="0"/>
        <v>2</v>
      </c>
      <c r="F16" s="181">
        <f t="shared" si="6"/>
        <v>0</v>
      </c>
      <c r="G16" s="175">
        <f t="shared" si="1"/>
        <v>0</v>
      </c>
      <c r="H16" s="69">
        <f t="shared" si="1"/>
        <v>0</v>
      </c>
      <c r="I16" s="174">
        <f t="shared" si="7"/>
        <v>0</v>
      </c>
      <c r="J16" s="207">
        <f t="shared" si="2"/>
        <v>1</v>
      </c>
      <c r="K16" s="69">
        <f t="shared" si="2"/>
        <v>1</v>
      </c>
      <c r="L16" s="221">
        <f t="shared" si="8"/>
        <v>8</v>
      </c>
      <c r="M16" s="224">
        <f t="shared" si="3"/>
        <v>0</v>
      </c>
      <c r="N16" s="69">
        <f t="shared" si="3"/>
        <v>8</v>
      </c>
      <c r="O16" s="178">
        <f t="shared" si="4"/>
        <v>9</v>
      </c>
      <c r="P16" s="179">
        <f t="shared" si="4"/>
        <v>2</v>
      </c>
      <c r="Q16" s="71">
        <f t="shared" si="4"/>
        <v>11</v>
      </c>
      <c r="R16" s="601"/>
      <c r="T16" s="1172" t="str">
        <f>CONCATENATE($U$2-1,"  ",$V$2,"  ",$W$2-1)</f>
        <v>2012  ~  2013</v>
      </c>
      <c r="U16" s="1173"/>
      <c r="V16" s="1241"/>
      <c r="W16" s="498"/>
      <c r="X16" s="499"/>
      <c r="Y16" s="214">
        <f>SUM(W16:X16)</f>
        <v>0</v>
      </c>
    </row>
    <row r="17" spans="2:25" ht="15" customHeight="1" x14ac:dyDescent="0.2">
      <c r="B17" s="64" t="s">
        <v>38</v>
      </c>
      <c r="C17" s="176">
        <f t="shared" si="5"/>
        <v>3</v>
      </c>
      <c r="D17" s="177">
        <f t="shared" si="0"/>
        <v>0</v>
      </c>
      <c r="E17" s="70">
        <f t="shared" si="0"/>
        <v>3</v>
      </c>
      <c r="F17" s="182">
        <f t="shared" si="6"/>
        <v>0</v>
      </c>
      <c r="G17" s="177">
        <f t="shared" si="1"/>
        <v>2</v>
      </c>
      <c r="H17" s="70">
        <f t="shared" si="1"/>
        <v>2</v>
      </c>
      <c r="I17" s="176">
        <f t="shared" si="7"/>
        <v>0</v>
      </c>
      <c r="J17" s="208">
        <f t="shared" si="2"/>
        <v>0</v>
      </c>
      <c r="K17" s="70">
        <f t="shared" si="2"/>
        <v>0</v>
      </c>
      <c r="L17" s="220">
        <f t="shared" si="8"/>
        <v>0</v>
      </c>
      <c r="M17" s="225">
        <f t="shared" si="3"/>
        <v>0</v>
      </c>
      <c r="N17" s="70">
        <f t="shared" si="3"/>
        <v>0</v>
      </c>
      <c r="O17" s="174">
        <f t="shared" si="4"/>
        <v>3</v>
      </c>
      <c r="P17" s="175">
        <f t="shared" si="4"/>
        <v>2</v>
      </c>
      <c r="Q17" s="69">
        <f t="shared" si="4"/>
        <v>5</v>
      </c>
      <c r="R17" s="599"/>
      <c r="T17" s="1174" t="str">
        <f>CONCATENATE($U$2-2,"  ",$V$2,"  ",$W$2-2)</f>
        <v>2011  ~  2012</v>
      </c>
      <c r="U17" s="1175"/>
      <c r="V17" s="1242"/>
      <c r="W17" s="494"/>
      <c r="X17" s="495"/>
      <c r="Y17" s="212">
        <f>SUM(W17:X17)</f>
        <v>0</v>
      </c>
    </row>
    <row r="18" spans="2:25" ht="15" customHeight="1" x14ac:dyDescent="0.2">
      <c r="B18" s="63" t="s">
        <v>39</v>
      </c>
      <c r="C18" s="174">
        <f t="shared" si="5"/>
        <v>2</v>
      </c>
      <c r="D18" s="175">
        <f t="shared" si="0"/>
        <v>4</v>
      </c>
      <c r="E18" s="69">
        <f t="shared" si="0"/>
        <v>6</v>
      </c>
      <c r="F18" s="181">
        <f t="shared" si="6"/>
        <v>0</v>
      </c>
      <c r="G18" s="175">
        <f t="shared" si="1"/>
        <v>0</v>
      </c>
      <c r="H18" s="69">
        <f t="shared" si="1"/>
        <v>0</v>
      </c>
      <c r="I18" s="174">
        <f t="shared" si="7"/>
        <v>0</v>
      </c>
      <c r="J18" s="207">
        <f t="shared" si="2"/>
        <v>0</v>
      </c>
      <c r="K18" s="69">
        <f t="shared" si="2"/>
        <v>0</v>
      </c>
      <c r="L18" s="221">
        <f t="shared" si="8"/>
        <v>0</v>
      </c>
      <c r="M18" s="224">
        <f t="shared" si="3"/>
        <v>0</v>
      </c>
      <c r="N18" s="69">
        <f t="shared" si="3"/>
        <v>0</v>
      </c>
      <c r="O18" s="174">
        <f t="shared" si="4"/>
        <v>2</v>
      </c>
      <c r="P18" s="175">
        <f t="shared" si="4"/>
        <v>4</v>
      </c>
      <c r="Q18" s="69">
        <f t="shared" si="4"/>
        <v>6</v>
      </c>
      <c r="R18" s="599"/>
      <c r="T18" s="1174" t="str">
        <f>CONCATENATE($U$2-3,"  ",$V$2,"  ",$W$2-3)</f>
        <v>2010  ~  2011</v>
      </c>
      <c r="U18" s="1175"/>
      <c r="V18" s="1242"/>
      <c r="W18" s="494"/>
      <c r="X18" s="495"/>
      <c r="Y18" s="212">
        <f>SUM(W18:X18)</f>
        <v>0</v>
      </c>
    </row>
    <row r="19" spans="2:25" ht="15" customHeight="1" thickBot="1" x14ac:dyDescent="0.25">
      <c r="B19" s="63" t="s">
        <v>40</v>
      </c>
      <c r="C19" s="174">
        <f t="shared" si="5"/>
        <v>0</v>
      </c>
      <c r="D19" s="175">
        <f t="shared" si="0"/>
        <v>1</v>
      </c>
      <c r="E19" s="69">
        <f t="shared" si="0"/>
        <v>1</v>
      </c>
      <c r="F19" s="181">
        <f t="shared" si="6"/>
        <v>0</v>
      </c>
      <c r="G19" s="175">
        <f t="shared" si="1"/>
        <v>0</v>
      </c>
      <c r="H19" s="69">
        <f t="shared" si="1"/>
        <v>0</v>
      </c>
      <c r="I19" s="199">
        <f t="shared" si="7"/>
        <v>0</v>
      </c>
      <c r="J19" s="210">
        <f t="shared" si="2"/>
        <v>0</v>
      </c>
      <c r="K19" s="69">
        <f t="shared" si="2"/>
        <v>0</v>
      </c>
      <c r="L19" s="221">
        <f t="shared" si="8"/>
        <v>4</v>
      </c>
      <c r="M19" s="224">
        <f t="shared" si="3"/>
        <v>0</v>
      </c>
      <c r="N19" s="69">
        <f t="shared" si="3"/>
        <v>4</v>
      </c>
      <c r="O19" s="174">
        <f t="shared" si="4"/>
        <v>4</v>
      </c>
      <c r="P19" s="175">
        <f t="shared" si="4"/>
        <v>1</v>
      </c>
      <c r="Q19" s="69">
        <f t="shared" si="4"/>
        <v>5</v>
      </c>
      <c r="R19" s="599"/>
      <c r="T19" s="1159" t="str">
        <f>CONCATENATE($U$2-4,"  ",$V$2,"  ",$W$2-4)</f>
        <v>2009  ~  2010</v>
      </c>
      <c r="U19" s="1160"/>
      <c r="V19" s="1234"/>
      <c r="W19" s="496"/>
      <c r="X19" s="497"/>
      <c r="Y19" s="213">
        <f>SUM(W19:X19)</f>
        <v>0</v>
      </c>
    </row>
    <row r="20" spans="2:25" ht="15" customHeight="1" thickBot="1" x14ac:dyDescent="0.25">
      <c r="B20" s="78" t="s">
        <v>29</v>
      </c>
      <c r="C20" s="55">
        <f t="shared" si="5"/>
        <v>14</v>
      </c>
      <c r="D20" s="61">
        <f t="shared" si="0"/>
        <v>20</v>
      </c>
      <c r="E20" s="57">
        <f t="shared" si="0"/>
        <v>34</v>
      </c>
      <c r="F20" s="79">
        <f t="shared" si="6"/>
        <v>1</v>
      </c>
      <c r="G20" s="61">
        <f t="shared" si="1"/>
        <v>6</v>
      </c>
      <c r="H20" s="57">
        <f t="shared" si="1"/>
        <v>7</v>
      </c>
      <c r="I20" s="79">
        <f t="shared" si="7"/>
        <v>11</v>
      </c>
      <c r="J20" s="61">
        <f t="shared" si="2"/>
        <v>9</v>
      </c>
      <c r="K20" s="57">
        <f t="shared" si="2"/>
        <v>20</v>
      </c>
      <c r="L20" s="79">
        <f t="shared" si="8"/>
        <v>20</v>
      </c>
      <c r="M20" s="61">
        <f t="shared" si="3"/>
        <v>7</v>
      </c>
      <c r="N20" s="57">
        <f t="shared" si="3"/>
        <v>27</v>
      </c>
      <c r="O20" s="55">
        <f t="shared" si="4"/>
        <v>46</v>
      </c>
      <c r="P20" s="61">
        <f t="shared" si="4"/>
        <v>42</v>
      </c>
      <c r="Q20" s="122">
        <f t="shared" si="4"/>
        <v>88</v>
      </c>
      <c r="R20" s="647">
        <f>SUM(R8:R19)</f>
        <v>0</v>
      </c>
      <c r="T20" s="1136" t="s">
        <v>84</v>
      </c>
      <c r="U20" s="1243"/>
      <c r="V20" s="1244"/>
      <c r="W20" s="491">
        <f>SUM(W16:W19)+W12</f>
        <v>46</v>
      </c>
      <c r="X20" s="492">
        <f>SUM(X16:X19)+X12</f>
        <v>42</v>
      </c>
      <c r="Y20" s="493">
        <f>SUM(Y16:Y19)+Y12</f>
        <v>88</v>
      </c>
    </row>
    <row r="21" spans="2:25" ht="15" customHeight="1" thickBot="1" x14ac:dyDescent="0.25">
      <c r="B21" s="645"/>
      <c r="C21" s="12"/>
      <c r="D21" s="23"/>
      <c r="E21" s="646"/>
      <c r="F21" s="12"/>
      <c r="G21" s="23"/>
      <c r="H21" s="646"/>
      <c r="I21" s="12"/>
      <c r="J21" s="23"/>
      <c r="K21" s="646"/>
      <c r="L21" s="12"/>
      <c r="M21" s="23"/>
      <c r="N21" s="646"/>
      <c r="O21" s="12"/>
      <c r="P21" s="23"/>
      <c r="Q21" s="646"/>
      <c r="R21" s="139"/>
      <c r="S21" s="24"/>
      <c r="T21" s="642"/>
      <c r="U21" s="643"/>
      <c r="V21" s="643"/>
      <c r="W21" s="640"/>
      <c r="X21" s="641"/>
      <c r="Y21" s="644"/>
    </row>
    <row r="22" spans="2:25" ht="15" customHeight="1" x14ac:dyDescent="0.2">
      <c r="B22" s="442" t="s">
        <v>30</v>
      </c>
      <c r="C22" s="447">
        <f>C8</f>
        <v>0</v>
      </c>
      <c r="D22" s="449">
        <f t="shared" ref="D22:R22" si="9">D8</f>
        <v>3</v>
      </c>
      <c r="E22" s="456">
        <f t="shared" si="9"/>
        <v>3</v>
      </c>
      <c r="F22" s="455">
        <f t="shared" si="9"/>
        <v>0</v>
      </c>
      <c r="G22" s="449">
        <f t="shared" si="9"/>
        <v>0</v>
      </c>
      <c r="H22" s="456">
        <f t="shared" si="9"/>
        <v>0</v>
      </c>
      <c r="I22" s="455">
        <f t="shared" si="9"/>
        <v>0</v>
      </c>
      <c r="J22" s="449">
        <f t="shared" si="9"/>
        <v>0</v>
      </c>
      <c r="K22" s="456">
        <f t="shared" si="9"/>
        <v>0</v>
      </c>
      <c r="L22" s="455">
        <f t="shared" si="9"/>
        <v>0</v>
      </c>
      <c r="M22" s="449">
        <f t="shared" si="9"/>
        <v>1</v>
      </c>
      <c r="N22" s="456">
        <f t="shared" si="9"/>
        <v>1</v>
      </c>
      <c r="O22" s="455">
        <f t="shared" si="9"/>
        <v>0</v>
      </c>
      <c r="P22" s="449">
        <f t="shared" si="9"/>
        <v>4</v>
      </c>
      <c r="Q22" s="456">
        <f t="shared" si="9"/>
        <v>4</v>
      </c>
      <c r="R22" s="691">
        <f t="shared" si="9"/>
        <v>0</v>
      </c>
      <c r="S22" s="482"/>
      <c r="T22" s="482"/>
      <c r="U22" s="482"/>
      <c r="V22" s="24"/>
      <c r="W22" s="482"/>
      <c r="X22" s="482"/>
      <c r="Y22" s="482"/>
    </row>
    <row r="23" spans="2:25" ht="15" customHeight="1" thickBot="1" x14ac:dyDescent="0.25">
      <c r="B23" s="443" t="s">
        <v>31</v>
      </c>
      <c r="C23" s="461">
        <f t="shared" ref="C23:R33" si="10">C9+C22</f>
        <v>1</v>
      </c>
      <c r="D23" s="450">
        <f t="shared" si="10"/>
        <v>7</v>
      </c>
      <c r="E23" s="457">
        <f t="shared" si="10"/>
        <v>8</v>
      </c>
      <c r="F23" s="448">
        <f t="shared" si="10"/>
        <v>0</v>
      </c>
      <c r="G23" s="450">
        <f t="shared" si="10"/>
        <v>1</v>
      </c>
      <c r="H23" s="457">
        <f t="shared" si="10"/>
        <v>1</v>
      </c>
      <c r="I23" s="448">
        <f t="shared" si="10"/>
        <v>0</v>
      </c>
      <c r="J23" s="450">
        <f t="shared" si="10"/>
        <v>0</v>
      </c>
      <c r="K23" s="457">
        <f t="shared" si="10"/>
        <v>0</v>
      </c>
      <c r="L23" s="448">
        <f t="shared" si="10"/>
        <v>0</v>
      </c>
      <c r="M23" s="450">
        <f t="shared" si="10"/>
        <v>1</v>
      </c>
      <c r="N23" s="457">
        <f t="shared" si="10"/>
        <v>1</v>
      </c>
      <c r="O23" s="448">
        <f t="shared" si="10"/>
        <v>1</v>
      </c>
      <c r="P23" s="450">
        <f t="shared" si="10"/>
        <v>9</v>
      </c>
      <c r="Q23" s="457">
        <f t="shared" si="10"/>
        <v>10</v>
      </c>
      <c r="R23" s="692">
        <f t="shared" si="10"/>
        <v>0</v>
      </c>
      <c r="S23" s="482"/>
      <c r="T23" s="482"/>
      <c r="U23" s="482"/>
      <c r="V23" s="24"/>
      <c r="W23" s="482"/>
      <c r="X23" s="482"/>
      <c r="Y23" s="482"/>
    </row>
    <row r="24" spans="2:25" ht="15" customHeight="1" thickBot="1" x14ac:dyDescent="0.25">
      <c r="B24" s="443" t="s">
        <v>92</v>
      </c>
      <c r="C24" s="462">
        <f t="shared" si="10"/>
        <v>1</v>
      </c>
      <c r="D24" s="452">
        <f t="shared" si="10"/>
        <v>8</v>
      </c>
      <c r="E24" s="595">
        <f t="shared" si="10"/>
        <v>9</v>
      </c>
      <c r="F24" s="451">
        <f t="shared" si="10"/>
        <v>0</v>
      </c>
      <c r="G24" s="452">
        <f t="shared" si="10"/>
        <v>1</v>
      </c>
      <c r="H24" s="595">
        <f t="shared" si="10"/>
        <v>1</v>
      </c>
      <c r="I24" s="451">
        <f t="shared" si="10"/>
        <v>0</v>
      </c>
      <c r="J24" s="452">
        <f t="shared" si="10"/>
        <v>1</v>
      </c>
      <c r="K24" s="595">
        <f t="shared" si="10"/>
        <v>1</v>
      </c>
      <c r="L24" s="451">
        <f t="shared" si="10"/>
        <v>0</v>
      </c>
      <c r="M24" s="452">
        <f t="shared" si="10"/>
        <v>1</v>
      </c>
      <c r="N24" s="595">
        <f t="shared" si="10"/>
        <v>1</v>
      </c>
      <c r="O24" s="451">
        <f t="shared" si="10"/>
        <v>1</v>
      </c>
      <c r="P24" s="452">
        <f t="shared" si="10"/>
        <v>11</v>
      </c>
      <c r="Q24" s="595">
        <f t="shared" si="10"/>
        <v>12</v>
      </c>
      <c r="R24" s="689">
        <f t="shared" si="10"/>
        <v>0</v>
      </c>
      <c r="S24" s="482"/>
      <c r="T24" s="1138" t="s">
        <v>103</v>
      </c>
      <c r="U24" s="1139"/>
      <c r="V24" s="1139"/>
      <c r="W24" s="1139"/>
      <c r="X24" s="1139"/>
      <c r="Y24" s="1140"/>
    </row>
    <row r="25" spans="2:25" ht="15" customHeight="1" thickBot="1" x14ac:dyDescent="0.25">
      <c r="B25" s="444" t="s">
        <v>32</v>
      </c>
      <c r="C25" s="461">
        <f t="shared" si="10"/>
        <v>1</v>
      </c>
      <c r="D25" s="450">
        <f t="shared" si="10"/>
        <v>8</v>
      </c>
      <c r="E25" s="457">
        <f t="shared" si="10"/>
        <v>9</v>
      </c>
      <c r="F25" s="448">
        <f t="shared" si="10"/>
        <v>0</v>
      </c>
      <c r="G25" s="450">
        <f t="shared" si="10"/>
        <v>2</v>
      </c>
      <c r="H25" s="457">
        <f t="shared" si="10"/>
        <v>2</v>
      </c>
      <c r="I25" s="448">
        <f t="shared" si="10"/>
        <v>1</v>
      </c>
      <c r="J25" s="450">
        <f t="shared" si="10"/>
        <v>5</v>
      </c>
      <c r="K25" s="457">
        <f t="shared" si="10"/>
        <v>6</v>
      </c>
      <c r="L25" s="448">
        <f t="shared" si="10"/>
        <v>3</v>
      </c>
      <c r="M25" s="450">
        <f t="shared" si="10"/>
        <v>6</v>
      </c>
      <c r="N25" s="457">
        <f t="shared" si="10"/>
        <v>9</v>
      </c>
      <c r="O25" s="448">
        <f t="shared" si="10"/>
        <v>5</v>
      </c>
      <c r="P25" s="450">
        <f t="shared" si="10"/>
        <v>21</v>
      </c>
      <c r="Q25" s="457">
        <f t="shared" si="10"/>
        <v>26</v>
      </c>
      <c r="R25" s="692">
        <f t="shared" si="10"/>
        <v>0</v>
      </c>
      <c r="S25" s="482"/>
      <c r="T25" s="1141">
        <f>N2</f>
        <v>41729</v>
      </c>
      <c r="U25" s="1142"/>
      <c r="V25" s="1143"/>
      <c r="W25" s="188" t="s">
        <v>6</v>
      </c>
      <c r="X25" s="185" t="s">
        <v>4</v>
      </c>
      <c r="Y25" s="67" t="s">
        <v>28</v>
      </c>
    </row>
    <row r="26" spans="2:25" ht="15" customHeight="1" x14ac:dyDescent="0.2">
      <c r="B26" s="443" t="s">
        <v>33</v>
      </c>
      <c r="C26" s="461">
        <f t="shared" si="10"/>
        <v>4</v>
      </c>
      <c r="D26" s="450">
        <f t="shared" si="10"/>
        <v>9</v>
      </c>
      <c r="E26" s="457">
        <f t="shared" si="10"/>
        <v>13</v>
      </c>
      <c r="F26" s="448">
        <f t="shared" si="10"/>
        <v>1</v>
      </c>
      <c r="G26" s="450">
        <f t="shared" si="10"/>
        <v>3</v>
      </c>
      <c r="H26" s="457">
        <f t="shared" si="10"/>
        <v>4</v>
      </c>
      <c r="I26" s="448">
        <f t="shared" si="10"/>
        <v>6</v>
      </c>
      <c r="J26" s="450">
        <f t="shared" si="10"/>
        <v>6</v>
      </c>
      <c r="K26" s="457">
        <f t="shared" si="10"/>
        <v>12</v>
      </c>
      <c r="L26" s="448">
        <f t="shared" si="10"/>
        <v>4</v>
      </c>
      <c r="M26" s="450">
        <f t="shared" si="10"/>
        <v>6</v>
      </c>
      <c r="N26" s="457">
        <f t="shared" si="10"/>
        <v>10</v>
      </c>
      <c r="O26" s="448">
        <f t="shared" si="10"/>
        <v>15</v>
      </c>
      <c r="P26" s="450">
        <f t="shared" si="10"/>
        <v>24</v>
      </c>
      <c r="Q26" s="457">
        <f t="shared" si="10"/>
        <v>39</v>
      </c>
      <c r="R26" s="692">
        <f t="shared" si="10"/>
        <v>0</v>
      </c>
      <c r="S26" s="482"/>
      <c r="T26" s="1156" t="s">
        <v>73</v>
      </c>
      <c r="U26" s="1157"/>
      <c r="V26" s="1158"/>
      <c r="W26" s="189">
        <f>C33-C30</f>
        <v>5</v>
      </c>
      <c r="X26" s="190">
        <f>D33-D30</f>
        <v>5</v>
      </c>
      <c r="Y26" s="104">
        <f>E33-E30</f>
        <v>10</v>
      </c>
    </row>
    <row r="27" spans="2:25" ht="15" customHeight="1" x14ac:dyDescent="0.2">
      <c r="B27" s="445" t="s">
        <v>94</v>
      </c>
      <c r="C27" s="461">
        <f t="shared" si="10"/>
        <v>5</v>
      </c>
      <c r="D27" s="450">
        <f t="shared" si="10"/>
        <v>12</v>
      </c>
      <c r="E27" s="596">
        <f t="shared" si="10"/>
        <v>17</v>
      </c>
      <c r="F27" s="448">
        <f t="shared" si="10"/>
        <v>1</v>
      </c>
      <c r="G27" s="450">
        <f t="shared" si="10"/>
        <v>4</v>
      </c>
      <c r="H27" s="596">
        <f t="shared" si="10"/>
        <v>5</v>
      </c>
      <c r="I27" s="448">
        <f t="shared" si="10"/>
        <v>6</v>
      </c>
      <c r="J27" s="450">
        <f t="shared" si="10"/>
        <v>7</v>
      </c>
      <c r="K27" s="596">
        <f t="shared" si="10"/>
        <v>13</v>
      </c>
      <c r="L27" s="448">
        <f t="shared" si="10"/>
        <v>8</v>
      </c>
      <c r="M27" s="450">
        <f t="shared" si="10"/>
        <v>6</v>
      </c>
      <c r="N27" s="596">
        <f t="shared" si="10"/>
        <v>14</v>
      </c>
      <c r="O27" s="448">
        <f t="shared" si="10"/>
        <v>20</v>
      </c>
      <c r="P27" s="450">
        <f t="shared" si="10"/>
        <v>29</v>
      </c>
      <c r="Q27" s="596">
        <f t="shared" si="10"/>
        <v>49</v>
      </c>
      <c r="R27" s="688">
        <f t="shared" si="10"/>
        <v>0</v>
      </c>
      <c r="S27" s="482"/>
      <c r="T27" s="1133" t="s">
        <v>75</v>
      </c>
      <c r="U27" s="1134"/>
      <c r="V27" s="1135"/>
      <c r="W27" s="191">
        <f>F33-F30</f>
        <v>0</v>
      </c>
      <c r="X27" s="192">
        <f>G33-G30</f>
        <v>2</v>
      </c>
      <c r="Y27" s="105">
        <f>H33-H30</f>
        <v>2</v>
      </c>
    </row>
    <row r="28" spans="2:25" ht="15" customHeight="1" x14ac:dyDescent="0.2">
      <c r="B28" s="443" t="s">
        <v>35</v>
      </c>
      <c r="C28" s="463">
        <f t="shared" si="10"/>
        <v>6</v>
      </c>
      <c r="D28" s="454">
        <f t="shared" si="10"/>
        <v>13</v>
      </c>
      <c r="E28" s="459">
        <f t="shared" si="10"/>
        <v>19</v>
      </c>
      <c r="F28" s="453">
        <f t="shared" si="10"/>
        <v>1</v>
      </c>
      <c r="G28" s="454">
        <f t="shared" si="10"/>
        <v>4</v>
      </c>
      <c r="H28" s="459">
        <f t="shared" si="10"/>
        <v>5</v>
      </c>
      <c r="I28" s="453">
        <f t="shared" si="10"/>
        <v>7</v>
      </c>
      <c r="J28" s="454">
        <f t="shared" si="10"/>
        <v>8</v>
      </c>
      <c r="K28" s="459">
        <f t="shared" si="10"/>
        <v>15</v>
      </c>
      <c r="L28" s="453">
        <f t="shared" si="10"/>
        <v>8</v>
      </c>
      <c r="M28" s="454">
        <f t="shared" si="10"/>
        <v>7</v>
      </c>
      <c r="N28" s="459">
        <f t="shared" si="10"/>
        <v>15</v>
      </c>
      <c r="O28" s="453">
        <f t="shared" si="10"/>
        <v>22</v>
      </c>
      <c r="P28" s="454">
        <f t="shared" si="10"/>
        <v>32</v>
      </c>
      <c r="Q28" s="459">
        <f t="shared" si="10"/>
        <v>54</v>
      </c>
      <c r="R28" s="693">
        <f t="shared" si="10"/>
        <v>0</v>
      </c>
      <c r="S28" s="482"/>
      <c r="T28" s="1120" t="s">
        <v>41</v>
      </c>
      <c r="U28" s="1121"/>
      <c r="V28" s="1122"/>
      <c r="W28" s="191">
        <f>I33-I30</f>
        <v>0</v>
      </c>
      <c r="X28" s="192">
        <f>J33-J30</f>
        <v>0</v>
      </c>
      <c r="Y28" s="105">
        <f>K33-K30</f>
        <v>0</v>
      </c>
    </row>
    <row r="29" spans="2:25" ht="15" customHeight="1" thickBot="1" x14ac:dyDescent="0.25">
      <c r="B29" s="443" t="s">
        <v>36</v>
      </c>
      <c r="C29" s="461">
        <f t="shared" si="10"/>
        <v>8</v>
      </c>
      <c r="D29" s="450">
        <f t="shared" si="10"/>
        <v>14</v>
      </c>
      <c r="E29" s="457">
        <f t="shared" si="10"/>
        <v>22</v>
      </c>
      <c r="F29" s="448">
        <f t="shared" si="10"/>
        <v>1</v>
      </c>
      <c r="G29" s="450">
        <f t="shared" si="10"/>
        <v>4</v>
      </c>
      <c r="H29" s="457">
        <f t="shared" si="10"/>
        <v>5</v>
      </c>
      <c r="I29" s="448">
        <f t="shared" si="10"/>
        <v>11</v>
      </c>
      <c r="J29" s="450">
        <f t="shared" si="10"/>
        <v>8</v>
      </c>
      <c r="K29" s="457">
        <f t="shared" si="10"/>
        <v>19</v>
      </c>
      <c r="L29" s="448">
        <f t="shared" si="10"/>
        <v>8</v>
      </c>
      <c r="M29" s="450">
        <f t="shared" si="10"/>
        <v>7</v>
      </c>
      <c r="N29" s="457">
        <f t="shared" si="10"/>
        <v>15</v>
      </c>
      <c r="O29" s="448">
        <f t="shared" si="10"/>
        <v>28</v>
      </c>
      <c r="P29" s="450">
        <f t="shared" si="10"/>
        <v>33</v>
      </c>
      <c r="Q29" s="457">
        <f t="shared" si="10"/>
        <v>61</v>
      </c>
      <c r="R29" s="692">
        <f t="shared" si="10"/>
        <v>0</v>
      </c>
      <c r="S29" s="482"/>
      <c r="T29" s="1123" t="s">
        <v>68</v>
      </c>
      <c r="U29" s="1124"/>
      <c r="V29" s="1125"/>
      <c r="W29" s="193">
        <f>L33-L30</f>
        <v>4</v>
      </c>
      <c r="X29" s="194">
        <f>M33-M30</f>
        <v>0</v>
      </c>
      <c r="Y29" s="106">
        <f>N33-N30</f>
        <v>4</v>
      </c>
    </row>
    <row r="30" spans="2:25" ht="15" customHeight="1" thickBot="1" x14ac:dyDescent="0.25">
      <c r="B30" s="443" t="s">
        <v>93</v>
      </c>
      <c r="C30" s="462">
        <f t="shared" si="10"/>
        <v>9</v>
      </c>
      <c r="D30" s="452">
        <f t="shared" si="10"/>
        <v>15</v>
      </c>
      <c r="E30" s="595">
        <f t="shared" si="10"/>
        <v>24</v>
      </c>
      <c r="F30" s="451">
        <f t="shared" si="10"/>
        <v>1</v>
      </c>
      <c r="G30" s="452">
        <f t="shared" si="10"/>
        <v>4</v>
      </c>
      <c r="H30" s="595">
        <f t="shared" si="10"/>
        <v>5</v>
      </c>
      <c r="I30" s="451">
        <f t="shared" si="10"/>
        <v>11</v>
      </c>
      <c r="J30" s="452">
        <f t="shared" si="10"/>
        <v>9</v>
      </c>
      <c r="K30" s="595">
        <f t="shared" si="10"/>
        <v>20</v>
      </c>
      <c r="L30" s="451">
        <f t="shared" si="10"/>
        <v>16</v>
      </c>
      <c r="M30" s="452">
        <f t="shared" si="10"/>
        <v>7</v>
      </c>
      <c r="N30" s="595">
        <f t="shared" si="10"/>
        <v>23</v>
      </c>
      <c r="O30" s="451">
        <f t="shared" si="10"/>
        <v>37</v>
      </c>
      <c r="P30" s="452">
        <f t="shared" si="10"/>
        <v>35</v>
      </c>
      <c r="Q30" s="595">
        <f t="shared" si="10"/>
        <v>72</v>
      </c>
      <c r="R30" s="689">
        <f t="shared" si="10"/>
        <v>0</v>
      </c>
      <c r="S30" s="482"/>
      <c r="T30" s="1127" t="s">
        <v>78</v>
      </c>
      <c r="U30" s="1128"/>
      <c r="V30" s="1129"/>
      <c r="W30" s="107">
        <f>SUM(W26:W29)</f>
        <v>9</v>
      </c>
      <c r="X30" s="103">
        <f>SUM(X26:X29)</f>
        <v>7</v>
      </c>
      <c r="Y30" s="123">
        <f>SUM(Y26:Y29)</f>
        <v>16</v>
      </c>
    </row>
    <row r="31" spans="2:25" ht="15" customHeight="1" x14ac:dyDescent="0.2">
      <c r="B31" s="444" t="s">
        <v>38</v>
      </c>
      <c r="C31" s="461">
        <f t="shared" si="10"/>
        <v>12</v>
      </c>
      <c r="D31" s="450">
        <f t="shared" si="10"/>
        <v>15</v>
      </c>
      <c r="E31" s="457">
        <f t="shared" si="10"/>
        <v>27</v>
      </c>
      <c r="F31" s="448">
        <f t="shared" si="10"/>
        <v>1</v>
      </c>
      <c r="G31" s="450">
        <f t="shared" si="10"/>
        <v>6</v>
      </c>
      <c r="H31" s="457">
        <f t="shared" si="10"/>
        <v>7</v>
      </c>
      <c r="I31" s="448">
        <f t="shared" si="10"/>
        <v>11</v>
      </c>
      <c r="J31" s="450">
        <f t="shared" si="10"/>
        <v>9</v>
      </c>
      <c r="K31" s="457">
        <f t="shared" si="10"/>
        <v>20</v>
      </c>
      <c r="L31" s="448">
        <f t="shared" si="10"/>
        <v>16</v>
      </c>
      <c r="M31" s="450">
        <f t="shared" si="10"/>
        <v>7</v>
      </c>
      <c r="N31" s="457">
        <f t="shared" si="10"/>
        <v>23</v>
      </c>
      <c r="O31" s="448">
        <f t="shared" si="10"/>
        <v>40</v>
      </c>
      <c r="P31" s="450">
        <f t="shared" si="10"/>
        <v>37</v>
      </c>
      <c r="Q31" s="457">
        <f t="shared" si="10"/>
        <v>77</v>
      </c>
      <c r="R31" s="692">
        <f t="shared" si="10"/>
        <v>0</v>
      </c>
      <c r="S31" s="482"/>
    </row>
    <row r="32" spans="2:25" ht="15" customHeight="1" x14ac:dyDescent="0.2">
      <c r="B32" s="443" t="s">
        <v>39</v>
      </c>
      <c r="C32" s="461">
        <f t="shared" si="10"/>
        <v>14</v>
      </c>
      <c r="D32" s="450">
        <f t="shared" si="10"/>
        <v>19</v>
      </c>
      <c r="E32" s="457">
        <f t="shared" si="10"/>
        <v>33</v>
      </c>
      <c r="F32" s="448">
        <f t="shared" si="10"/>
        <v>1</v>
      </c>
      <c r="G32" s="450">
        <f t="shared" si="10"/>
        <v>6</v>
      </c>
      <c r="H32" s="457">
        <f t="shared" si="10"/>
        <v>7</v>
      </c>
      <c r="I32" s="448">
        <f t="shared" si="10"/>
        <v>11</v>
      </c>
      <c r="J32" s="450">
        <f t="shared" si="10"/>
        <v>9</v>
      </c>
      <c r="K32" s="457">
        <f t="shared" si="10"/>
        <v>20</v>
      </c>
      <c r="L32" s="448">
        <f t="shared" si="10"/>
        <v>16</v>
      </c>
      <c r="M32" s="450">
        <f t="shared" si="10"/>
        <v>7</v>
      </c>
      <c r="N32" s="457">
        <f t="shared" si="10"/>
        <v>23</v>
      </c>
      <c r="O32" s="448">
        <f t="shared" si="10"/>
        <v>42</v>
      </c>
      <c r="P32" s="450">
        <f t="shared" si="10"/>
        <v>41</v>
      </c>
      <c r="Q32" s="457">
        <f t="shared" si="10"/>
        <v>83</v>
      </c>
      <c r="R32" s="692">
        <f t="shared" si="10"/>
        <v>0</v>
      </c>
      <c r="S32" s="482"/>
      <c r="T32" s="482"/>
      <c r="U32" s="482"/>
      <c r="V32" s="24"/>
      <c r="W32" s="482"/>
      <c r="X32" s="482"/>
      <c r="Y32" s="482"/>
    </row>
    <row r="33" spans="2:26" s="10" customFormat="1" ht="15" customHeight="1" thickBot="1" x14ac:dyDescent="0.25">
      <c r="B33" s="446" t="s">
        <v>95</v>
      </c>
      <c r="C33" s="464">
        <f t="shared" si="10"/>
        <v>14</v>
      </c>
      <c r="D33" s="465">
        <f t="shared" si="10"/>
        <v>20</v>
      </c>
      <c r="E33" s="597">
        <f t="shared" si="10"/>
        <v>34</v>
      </c>
      <c r="F33" s="466">
        <f t="shared" si="10"/>
        <v>1</v>
      </c>
      <c r="G33" s="465">
        <f t="shared" si="10"/>
        <v>6</v>
      </c>
      <c r="H33" s="597">
        <f t="shared" si="10"/>
        <v>7</v>
      </c>
      <c r="I33" s="466">
        <f t="shared" si="10"/>
        <v>11</v>
      </c>
      <c r="J33" s="465">
        <f t="shared" si="10"/>
        <v>9</v>
      </c>
      <c r="K33" s="597">
        <f t="shared" si="10"/>
        <v>20</v>
      </c>
      <c r="L33" s="466">
        <f t="shared" si="10"/>
        <v>20</v>
      </c>
      <c r="M33" s="465">
        <f t="shared" si="10"/>
        <v>7</v>
      </c>
      <c r="N33" s="597">
        <f t="shared" si="10"/>
        <v>27</v>
      </c>
      <c r="O33" s="466">
        <f t="shared" si="10"/>
        <v>46</v>
      </c>
      <c r="P33" s="465">
        <f t="shared" si="10"/>
        <v>42</v>
      </c>
      <c r="Q33" s="597">
        <f t="shared" si="10"/>
        <v>88</v>
      </c>
      <c r="R33" s="690">
        <f t="shared" si="10"/>
        <v>0</v>
      </c>
      <c r="S33" s="482"/>
      <c r="T33" s="1"/>
      <c r="W33" s="1"/>
      <c r="X33" s="1"/>
      <c r="Y33" s="1"/>
    </row>
    <row r="34" spans="2:26" s="10" customFormat="1" ht="15" customHeight="1" thickBot="1" x14ac:dyDescent="0.25">
      <c r="B34" s="310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24"/>
      <c r="W34" s="482"/>
      <c r="X34" s="482"/>
      <c r="Y34" s="482"/>
    </row>
    <row r="35" spans="2:26" s="10" customFormat="1" ht="15" customHeight="1" thickBot="1" x14ac:dyDescent="0.25">
      <c r="B35" s="608" t="s">
        <v>97</v>
      </c>
      <c r="C35" s="604">
        <f>SUM(C8:C10)</f>
        <v>1</v>
      </c>
      <c r="D35" s="612">
        <f t="shared" ref="D35:R35" si="11">SUM(D8:D10)</f>
        <v>8</v>
      </c>
      <c r="E35" s="616">
        <f t="shared" si="11"/>
        <v>9</v>
      </c>
      <c r="F35" s="604">
        <f t="shared" si="11"/>
        <v>0</v>
      </c>
      <c r="G35" s="612">
        <f t="shared" si="11"/>
        <v>1</v>
      </c>
      <c r="H35" s="620">
        <f t="shared" si="11"/>
        <v>1</v>
      </c>
      <c r="I35" s="604">
        <f t="shared" si="11"/>
        <v>0</v>
      </c>
      <c r="J35" s="612">
        <f t="shared" si="11"/>
        <v>1</v>
      </c>
      <c r="K35" s="624">
        <f t="shared" si="11"/>
        <v>1</v>
      </c>
      <c r="L35" s="604">
        <f t="shared" si="11"/>
        <v>0</v>
      </c>
      <c r="M35" s="612">
        <f t="shared" si="11"/>
        <v>1</v>
      </c>
      <c r="N35" s="628">
        <f t="shared" si="11"/>
        <v>1</v>
      </c>
      <c r="O35" s="604">
        <f t="shared" si="11"/>
        <v>1</v>
      </c>
      <c r="P35" s="612">
        <f t="shared" si="11"/>
        <v>11</v>
      </c>
      <c r="Q35" s="636">
        <f t="shared" si="11"/>
        <v>12</v>
      </c>
      <c r="R35" s="632">
        <f t="shared" si="11"/>
        <v>0</v>
      </c>
      <c r="S35" s="482"/>
      <c r="T35" s="1138" t="s">
        <v>101</v>
      </c>
      <c r="U35" s="1139"/>
      <c r="V35" s="1139"/>
      <c r="W35" s="1139"/>
      <c r="X35" s="1139"/>
      <c r="Y35" s="1140"/>
    </row>
    <row r="36" spans="2:26" s="10" customFormat="1" ht="15" customHeight="1" thickBot="1" x14ac:dyDescent="0.25">
      <c r="B36" s="609" t="s">
        <v>98</v>
      </c>
      <c r="C36" s="605">
        <f>SUM(C11:C13)</f>
        <v>4</v>
      </c>
      <c r="D36" s="613">
        <f t="shared" ref="D36:R36" si="12">SUM(D11:D13)</f>
        <v>4</v>
      </c>
      <c r="E36" s="617">
        <f t="shared" si="12"/>
        <v>8</v>
      </c>
      <c r="F36" s="605">
        <f t="shared" si="12"/>
        <v>1</v>
      </c>
      <c r="G36" s="613">
        <f t="shared" si="12"/>
        <v>3</v>
      </c>
      <c r="H36" s="621">
        <f t="shared" si="12"/>
        <v>4</v>
      </c>
      <c r="I36" s="605">
        <f t="shared" si="12"/>
        <v>6</v>
      </c>
      <c r="J36" s="613">
        <f t="shared" si="12"/>
        <v>6</v>
      </c>
      <c r="K36" s="625">
        <f t="shared" si="12"/>
        <v>12</v>
      </c>
      <c r="L36" s="605">
        <f t="shared" si="12"/>
        <v>8</v>
      </c>
      <c r="M36" s="613">
        <f t="shared" si="12"/>
        <v>5</v>
      </c>
      <c r="N36" s="629">
        <f t="shared" si="12"/>
        <v>13</v>
      </c>
      <c r="O36" s="605">
        <f t="shared" si="12"/>
        <v>19</v>
      </c>
      <c r="P36" s="613">
        <f t="shared" si="12"/>
        <v>18</v>
      </c>
      <c r="Q36" s="637">
        <f t="shared" si="12"/>
        <v>37</v>
      </c>
      <c r="R36" s="633">
        <f t="shared" si="12"/>
        <v>0</v>
      </c>
      <c r="S36" s="482"/>
      <c r="T36" s="1153" t="s">
        <v>102</v>
      </c>
      <c r="U36" s="1154"/>
      <c r="V36" s="1155"/>
      <c r="W36" s="188" t="s">
        <v>6</v>
      </c>
      <c r="X36" s="185" t="s">
        <v>4</v>
      </c>
      <c r="Y36" s="67" t="s">
        <v>28</v>
      </c>
    </row>
    <row r="37" spans="2:26" s="10" customFormat="1" ht="15" customHeight="1" x14ac:dyDescent="0.2">
      <c r="B37" s="609" t="s">
        <v>99</v>
      </c>
      <c r="C37" s="605">
        <f>SUM(C14:C16)</f>
        <v>4</v>
      </c>
      <c r="D37" s="613">
        <f t="shared" ref="D37:R37" si="13">SUM(D14:D16)</f>
        <v>3</v>
      </c>
      <c r="E37" s="617">
        <f t="shared" si="13"/>
        <v>7</v>
      </c>
      <c r="F37" s="605">
        <f t="shared" si="13"/>
        <v>0</v>
      </c>
      <c r="G37" s="613">
        <f t="shared" si="13"/>
        <v>0</v>
      </c>
      <c r="H37" s="621">
        <f t="shared" si="13"/>
        <v>0</v>
      </c>
      <c r="I37" s="605">
        <f t="shared" si="13"/>
        <v>5</v>
      </c>
      <c r="J37" s="613">
        <f t="shared" si="13"/>
        <v>2</v>
      </c>
      <c r="K37" s="625">
        <f t="shared" si="13"/>
        <v>7</v>
      </c>
      <c r="L37" s="605">
        <f t="shared" si="13"/>
        <v>8</v>
      </c>
      <c r="M37" s="613">
        <f t="shared" si="13"/>
        <v>1</v>
      </c>
      <c r="N37" s="629">
        <f t="shared" si="13"/>
        <v>9</v>
      </c>
      <c r="O37" s="605">
        <f t="shared" si="13"/>
        <v>17</v>
      </c>
      <c r="P37" s="613">
        <f t="shared" si="13"/>
        <v>6</v>
      </c>
      <c r="Q37" s="637">
        <f t="shared" si="13"/>
        <v>23</v>
      </c>
      <c r="R37" s="633">
        <f t="shared" si="13"/>
        <v>0</v>
      </c>
      <c r="S37" s="482"/>
      <c r="T37" s="1156" t="s">
        <v>73</v>
      </c>
      <c r="U37" s="1157"/>
      <c r="V37" s="1158"/>
      <c r="W37" s="189">
        <f>C38</f>
        <v>5</v>
      </c>
      <c r="X37" s="190">
        <f>D38</f>
        <v>5</v>
      </c>
      <c r="Y37" s="104">
        <f>E38</f>
        <v>10</v>
      </c>
    </row>
    <row r="38" spans="2:26" s="10" customFormat="1" ht="15" customHeight="1" thickBot="1" x14ac:dyDescent="0.25">
      <c r="B38" s="610" t="s">
        <v>100</v>
      </c>
      <c r="C38" s="606">
        <f>SUM(C17:C19)</f>
        <v>5</v>
      </c>
      <c r="D38" s="614">
        <f t="shared" ref="D38:R38" si="14">SUM(D17:D19)</f>
        <v>5</v>
      </c>
      <c r="E38" s="618">
        <f t="shared" si="14"/>
        <v>10</v>
      </c>
      <c r="F38" s="606">
        <f t="shared" si="14"/>
        <v>0</v>
      </c>
      <c r="G38" s="614">
        <f t="shared" si="14"/>
        <v>2</v>
      </c>
      <c r="H38" s="622">
        <f t="shared" si="14"/>
        <v>2</v>
      </c>
      <c r="I38" s="606">
        <f t="shared" si="14"/>
        <v>0</v>
      </c>
      <c r="J38" s="614">
        <f t="shared" si="14"/>
        <v>0</v>
      </c>
      <c r="K38" s="626">
        <f t="shared" si="14"/>
        <v>0</v>
      </c>
      <c r="L38" s="606">
        <f t="shared" si="14"/>
        <v>4</v>
      </c>
      <c r="M38" s="614">
        <f t="shared" si="14"/>
        <v>0</v>
      </c>
      <c r="N38" s="630">
        <f t="shared" si="14"/>
        <v>4</v>
      </c>
      <c r="O38" s="606">
        <f t="shared" si="14"/>
        <v>9</v>
      </c>
      <c r="P38" s="614">
        <f t="shared" si="14"/>
        <v>7</v>
      </c>
      <c r="Q38" s="638">
        <f t="shared" si="14"/>
        <v>16</v>
      </c>
      <c r="R38" s="634">
        <f t="shared" si="14"/>
        <v>0</v>
      </c>
      <c r="S38" s="482"/>
      <c r="T38" s="1133" t="s">
        <v>75</v>
      </c>
      <c r="U38" s="1134"/>
      <c r="V38" s="1135"/>
      <c r="W38" s="191">
        <f>F38</f>
        <v>0</v>
      </c>
      <c r="X38" s="192">
        <f>G38</f>
        <v>2</v>
      </c>
      <c r="Y38" s="105">
        <f>H38</f>
        <v>2</v>
      </c>
    </row>
    <row r="39" spans="2:26" s="10" customFormat="1" ht="15" customHeight="1" thickBot="1" x14ac:dyDescent="0.25">
      <c r="B39" s="611" t="s">
        <v>96</v>
      </c>
      <c r="C39" s="607">
        <f>SUM(C35:C38)</f>
        <v>14</v>
      </c>
      <c r="D39" s="615">
        <f t="shared" ref="D39:R39" si="15">SUM(D35:D38)</f>
        <v>20</v>
      </c>
      <c r="E39" s="619">
        <f t="shared" si="15"/>
        <v>34</v>
      </c>
      <c r="F39" s="607">
        <f t="shared" si="15"/>
        <v>1</v>
      </c>
      <c r="G39" s="615">
        <f t="shared" si="15"/>
        <v>6</v>
      </c>
      <c r="H39" s="623">
        <f t="shared" si="15"/>
        <v>7</v>
      </c>
      <c r="I39" s="607">
        <f t="shared" si="15"/>
        <v>11</v>
      </c>
      <c r="J39" s="615">
        <f t="shared" si="15"/>
        <v>9</v>
      </c>
      <c r="K39" s="627">
        <f t="shared" si="15"/>
        <v>20</v>
      </c>
      <c r="L39" s="607">
        <f t="shared" si="15"/>
        <v>20</v>
      </c>
      <c r="M39" s="615">
        <f t="shared" si="15"/>
        <v>7</v>
      </c>
      <c r="N39" s="631">
        <f t="shared" si="15"/>
        <v>27</v>
      </c>
      <c r="O39" s="607">
        <f t="shared" si="15"/>
        <v>46</v>
      </c>
      <c r="P39" s="615">
        <f t="shared" si="15"/>
        <v>42</v>
      </c>
      <c r="Q39" s="639">
        <f t="shared" si="15"/>
        <v>88</v>
      </c>
      <c r="R39" s="635">
        <f t="shared" si="15"/>
        <v>0</v>
      </c>
      <c r="S39" s="482"/>
      <c r="T39" s="1120" t="s">
        <v>41</v>
      </c>
      <c r="U39" s="1121"/>
      <c r="V39" s="1122"/>
      <c r="W39" s="191">
        <f>I38</f>
        <v>0</v>
      </c>
      <c r="X39" s="192">
        <f>J38</f>
        <v>0</v>
      </c>
      <c r="Y39" s="105">
        <f>K38</f>
        <v>0</v>
      </c>
    </row>
    <row r="40" spans="2:26" s="10" customFormat="1" ht="15" customHeight="1" thickBo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T40" s="1123" t="s">
        <v>68</v>
      </c>
      <c r="U40" s="1124"/>
      <c r="V40" s="1125"/>
      <c r="W40" s="193">
        <f>L38</f>
        <v>4</v>
      </c>
      <c r="X40" s="194">
        <f>M38</f>
        <v>0</v>
      </c>
      <c r="Y40" s="106">
        <f>N38</f>
        <v>4</v>
      </c>
    </row>
    <row r="41" spans="2:26" s="10" customFormat="1" ht="15" customHeight="1" thickBot="1" x14ac:dyDescent="0.25">
      <c r="B41" s="38"/>
      <c r="C41" s="38"/>
      <c r="D41" s="38"/>
      <c r="E41" s="559"/>
      <c r="F41" s="130" t="s">
        <v>2</v>
      </c>
      <c r="G41" s="131"/>
      <c r="H41" s="131"/>
      <c r="I41" s="558"/>
      <c r="J41" s="1245" t="s">
        <v>88</v>
      </c>
      <c r="K41" s="1246"/>
      <c r="L41" s="38"/>
      <c r="M41" s="712"/>
      <c r="N41" s="656" t="s">
        <v>90</v>
      </c>
      <c r="O41" s="38"/>
      <c r="P41" s="1"/>
      <c r="Q41" s="1"/>
      <c r="R41" s="1"/>
      <c r="S41" s="1"/>
      <c r="T41" s="1127" t="s">
        <v>78</v>
      </c>
      <c r="U41" s="1128"/>
      <c r="V41" s="1129"/>
      <c r="W41" s="107">
        <f>SUM(W37:W40)</f>
        <v>9</v>
      </c>
      <c r="X41" s="103">
        <f>SUM(X37:X40)</f>
        <v>7</v>
      </c>
      <c r="Y41" s="123">
        <f>SUM(Y37:Y40)</f>
        <v>16</v>
      </c>
    </row>
    <row r="42" spans="2:26" s="10" customFormat="1" ht="15" customHeight="1" thickBot="1" x14ac:dyDescent="0.25">
      <c r="B42" s="310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S42" s="482"/>
      <c r="T42" s="482"/>
      <c r="U42" s="482"/>
      <c r="V42" s="24"/>
      <c r="W42" s="482"/>
      <c r="X42" s="482"/>
      <c r="Y42" s="482"/>
    </row>
    <row r="43" spans="2:26" s="48" customFormat="1" ht="30" customHeight="1" thickBot="1" x14ac:dyDescent="0.3">
      <c r="B43" s="51" t="s">
        <v>73</v>
      </c>
      <c r="C43" s="1097" t="s">
        <v>65</v>
      </c>
      <c r="D43" s="1098"/>
      <c r="E43" s="1097" t="s">
        <v>18</v>
      </c>
      <c r="F43" s="1098"/>
      <c r="G43" s="1097" t="s">
        <v>5</v>
      </c>
      <c r="H43" s="1098"/>
      <c r="I43" s="1097" t="s">
        <v>66</v>
      </c>
      <c r="J43" s="1098"/>
      <c r="K43" s="1097" t="s">
        <v>67</v>
      </c>
      <c r="L43" s="1098"/>
      <c r="M43" s="1097" t="s">
        <v>19</v>
      </c>
      <c r="N43" s="1098"/>
      <c r="O43" s="1116" t="s">
        <v>3</v>
      </c>
      <c r="P43" s="1117"/>
      <c r="Q43" s="120"/>
      <c r="R43" s="1130" t="s">
        <v>28</v>
      </c>
      <c r="S43" s="1131"/>
      <c r="T43" s="1131"/>
      <c r="U43" s="1132"/>
      <c r="V43" s="47"/>
      <c r="W43" s="1113" t="str">
        <f>B43</f>
        <v>Personnel Accidents</v>
      </c>
      <c r="X43" s="1114"/>
      <c r="Y43" s="1115"/>
      <c r="Z43" s="42"/>
    </row>
    <row r="44" spans="2:26" s="50" customFormat="1" ht="30" customHeight="1" thickBot="1" x14ac:dyDescent="0.3">
      <c r="B44" s="216" t="str">
        <f>T7</f>
        <v>2013  ~  2014</v>
      </c>
      <c r="C44" s="184" t="s">
        <v>6</v>
      </c>
      <c r="D44" s="185" t="s">
        <v>4</v>
      </c>
      <c r="E44" s="184" t="s">
        <v>6</v>
      </c>
      <c r="F44" s="185" t="s">
        <v>4</v>
      </c>
      <c r="G44" s="184" t="s">
        <v>6</v>
      </c>
      <c r="H44" s="185" t="s">
        <v>4</v>
      </c>
      <c r="I44" s="184" t="s">
        <v>6</v>
      </c>
      <c r="J44" s="185" t="s">
        <v>4</v>
      </c>
      <c r="K44" s="184" t="s">
        <v>6</v>
      </c>
      <c r="L44" s="185" t="s">
        <v>4</v>
      </c>
      <c r="M44" s="184" t="s">
        <v>6</v>
      </c>
      <c r="N44" s="185" t="s">
        <v>4</v>
      </c>
      <c r="O44" s="184" t="s">
        <v>6</v>
      </c>
      <c r="P44" s="185" t="s">
        <v>4</v>
      </c>
      <c r="Q44" s="120"/>
      <c r="R44" s="195" t="s">
        <v>49</v>
      </c>
      <c r="S44" s="196" t="s">
        <v>69</v>
      </c>
      <c r="T44" s="197" t="s">
        <v>70</v>
      </c>
      <c r="U44" s="198" t="s">
        <v>48</v>
      </c>
      <c r="V44" s="49"/>
      <c r="W44" s="184" t="s">
        <v>6</v>
      </c>
      <c r="X44" s="185" t="s">
        <v>4</v>
      </c>
      <c r="Y44" s="67" t="s">
        <v>28</v>
      </c>
      <c r="Z44" s="42"/>
    </row>
    <row r="45" spans="2:26" ht="15" customHeight="1" x14ac:dyDescent="0.2">
      <c r="B45" s="63" t="s">
        <v>30</v>
      </c>
      <c r="C45" s="84"/>
      <c r="D45" s="758">
        <v>1</v>
      </c>
      <c r="E45" s="26"/>
      <c r="F45" s="27"/>
      <c r="G45" s="109"/>
      <c r="H45" s="85"/>
      <c r="I45" s="26"/>
      <c r="J45" s="769">
        <v>1</v>
      </c>
      <c r="K45" s="109"/>
      <c r="L45" s="770">
        <v>1</v>
      </c>
      <c r="M45" s="26"/>
      <c r="N45" s="27"/>
      <c r="O45" s="165"/>
      <c r="P45" s="166"/>
      <c r="Q45" s="121"/>
      <c r="R45" s="201">
        <f t="shared" ref="R45:R52" si="16">Y45-SUM(S45:U45)</f>
        <v>3</v>
      </c>
      <c r="S45" s="228"/>
      <c r="T45" s="229"/>
      <c r="U45" s="230"/>
      <c r="W45" s="172">
        <f>I45+K45+M45+O45+G45+E45+C45</f>
        <v>0</v>
      </c>
      <c r="X45" s="173">
        <f>J45+L45+N45+P45+H45+F45+D45</f>
        <v>3</v>
      </c>
      <c r="Y45" s="68">
        <f>W45+X45</f>
        <v>3</v>
      </c>
    </row>
    <row r="46" spans="2:26" ht="15" customHeight="1" x14ac:dyDescent="0.2">
      <c r="B46" s="63" t="s">
        <v>31</v>
      </c>
      <c r="C46" s="22"/>
      <c r="D46" s="572">
        <v>1</v>
      </c>
      <c r="E46" s="16"/>
      <c r="F46" s="15"/>
      <c r="G46" s="110"/>
      <c r="H46" s="87"/>
      <c r="I46" s="563">
        <v>1</v>
      </c>
      <c r="J46" s="760">
        <v>2</v>
      </c>
      <c r="K46" s="110"/>
      <c r="L46" s="572">
        <v>1</v>
      </c>
      <c r="M46" s="16"/>
      <c r="N46" s="15"/>
      <c r="O46" s="155"/>
      <c r="P46" s="167"/>
      <c r="Q46" s="121"/>
      <c r="R46" s="202">
        <f t="shared" si="16"/>
        <v>5</v>
      </c>
      <c r="S46" s="231"/>
      <c r="T46" s="232"/>
      <c r="U46" s="233"/>
      <c r="W46" s="174">
        <f t="shared" ref="W46:X56" si="17">I46+K46+M46+O46+G46+E46+C46</f>
        <v>1</v>
      </c>
      <c r="X46" s="175">
        <f t="shared" si="17"/>
        <v>4</v>
      </c>
      <c r="Y46" s="69">
        <f t="shared" ref="Y46:Y57" si="18">W46+X46</f>
        <v>5</v>
      </c>
    </row>
    <row r="47" spans="2:26" ht="15" customHeight="1" x14ac:dyDescent="0.2">
      <c r="B47" s="63" t="s">
        <v>58</v>
      </c>
      <c r="C47" s="22"/>
      <c r="D47" s="87"/>
      <c r="E47" s="16"/>
      <c r="F47" s="15"/>
      <c r="G47" s="110"/>
      <c r="H47" s="87"/>
      <c r="I47" s="16"/>
      <c r="J47" s="585">
        <v>1</v>
      </c>
      <c r="K47" s="110"/>
      <c r="L47" s="87"/>
      <c r="M47" s="16"/>
      <c r="N47" s="15"/>
      <c r="O47" s="155"/>
      <c r="P47" s="167"/>
      <c r="Q47" s="121"/>
      <c r="R47" s="202">
        <f t="shared" si="16"/>
        <v>1</v>
      </c>
      <c r="S47" s="231"/>
      <c r="T47" s="232"/>
      <c r="U47" s="234"/>
      <c r="W47" s="174">
        <f t="shared" si="17"/>
        <v>0</v>
      </c>
      <c r="X47" s="175">
        <f t="shared" si="17"/>
        <v>1</v>
      </c>
      <c r="Y47" s="69">
        <f t="shared" si="18"/>
        <v>1</v>
      </c>
    </row>
    <row r="48" spans="2:26" ht="15" customHeight="1" x14ac:dyDescent="0.2">
      <c r="B48" s="64" t="s">
        <v>32</v>
      </c>
      <c r="C48" s="88"/>
      <c r="D48" s="89"/>
      <c r="E48" s="30"/>
      <c r="F48" s="31"/>
      <c r="G48" s="112"/>
      <c r="H48" s="89"/>
      <c r="I48" s="30"/>
      <c r="J48" s="31"/>
      <c r="K48" s="112"/>
      <c r="L48" s="89"/>
      <c r="M48" s="30"/>
      <c r="N48" s="31"/>
      <c r="O48" s="158"/>
      <c r="P48" s="168"/>
      <c r="Q48" s="121"/>
      <c r="R48" s="203">
        <f t="shared" si="16"/>
        <v>0</v>
      </c>
      <c r="S48" s="235"/>
      <c r="T48" s="236"/>
      <c r="U48" s="237"/>
      <c r="W48" s="176">
        <f t="shared" si="17"/>
        <v>0</v>
      </c>
      <c r="X48" s="177">
        <f t="shared" si="17"/>
        <v>0</v>
      </c>
      <c r="Y48" s="70">
        <f t="shared" si="18"/>
        <v>0</v>
      </c>
    </row>
    <row r="49" spans="2:26" ht="15" customHeight="1" x14ac:dyDescent="0.2">
      <c r="B49" s="63" t="s">
        <v>33</v>
      </c>
      <c r="C49" s="22"/>
      <c r="D49" s="87"/>
      <c r="E49" s="16"/>
      <c r="F49" s="15"/>
      <c r="G49" s="564">
        <v>2</v>
      </c>
      <c r="H49" s="572">
        <v>1</v>
      </c>
      <c r="I49" s="563">
        <v>1</v>
      </c>
      <c r="J49" s="15"/>
      <c r="K49" s="110"/>
      <c r="L49" s="87"/>
      <c r="M49" s="16"/>
      <c r="N49" s="15"/>
      <c r="O49" s="155"/>
      <c r="P49" s="167"/>
      <c r="Q49" s="121"/>
      <c r="R49" s="202">
        <f t="shared" si="16"/>
        <v>4</v>
      </c>
      <c r="S49" s="231"/>
      <c r="T49" s="232"/>
      <c r="U49" s="233"/>
      <c r="W49" s="174">
        <f t="shared" si="17"/>
        <v>3</v>
      </c>
      <c r="X49" s="175">
        <f t="shared" si="17"/>
        <v>1</v>
      </c>
      <c r="Y49" s="69">
        <f t="shared" si="18"/>
        <v>4</v>
      </c>
    </row>
    <row r="50" spans="2:26" ht="15" customHeight="1" x14ac:dyDescent="0.2">
      <c r="B50" s="65" t="s">
        <v>34</v>
      </c>
      <c r="C50" s="766">
        <v>1</v>
      </c>
      <c r="D50" s="562">
        <v>1</v>
      </c>
      <c r="E50" s="33"/>
      <c r="F50" s="759">
        <v>1</v>
      </c>
      <c r="G50" s="108"/>
      <c r="H50" s="94"/>
      <c r="I50" s="33"/>
      <c r="J50" s="34"/>
      <c r="K50" s="108"/>
      <c r="L50" s="761">
        <v>1</v>
      </c>
      <c r="M50" s="33"/>
      <c r="N50" s="34"/>
      <c r="O50" s="159"/>
      <c r="P50" s="169"/>
      <c r="Q50" s="121"/>
      <c r="R50" s="204">
        <f>Y50-SUM(S50:U50)</f>
        <v>4</v>
      </c>
      <c r="S50" s="238"/>
      <c r="T50" s="239"/>
      <c r="U50" s="234"/>
      <c r="W50" s="178">
        <f t="shared" si="17"/>
        <v>1</v>
      </c>
      <c r="X50" s="179">
        <f t="shared" si="17"/>
        <v>3</v>
      </c>
      <c r="Y50" s="71">
        <f t="shared" si="18"/>
        <v>4</v>
      </c>
    </row>
    <row r="51" spans="2:26" ht="15" customHeight="1" x14ac:dyDescent="0.2">
      <c r="B51" s="63" t="s">
        <v>35</v>
      </c>
      <c r="C51" s="22"/>
      <c r="D51" s="572">
        <v>1</v>
      </c>
      <c r="E51" s="16"/>
      <c r="F51" s="15"/>
      <c r="G51" s="110"/>
      <c r="H51" s="87"/>
      <c r="I51" s="16"/>
      <c r="J51" s="15"/>
      <c r="K51" s="110"/>
      <c r="L51" s="87"/>
      <c r="M51" s="16"/>
      <c r="N51" s="15"/>
      <c r="O51" s="765">
        <v>1</v>
      </c>
      <c r="P51" s="167"/>
      <c r="Q51" s="121"/>
      <c r="R51" s="203">
        <f t="shared" si="16"/>
        <v>2</v>
      </c>
      <c r="S51" s="235"/>
      <c r="T51" s="236"/>
      <c r="U51" s="237"/>
      <c r="W51" s="176">
        <f t="shared" si="17"/>
        <v>1</v>
      </c>
      <c r="X51" s="177">
        <f t="shared" si="17"/>
        <v>1</v>
      </c>
      <c r="Y51" s="70">
        <f t="shared" si="18"/>
        <v>2</v>
      </c>
    </row>
    <row r="52" spans="2:26" ht="15" customHeight="1" x14ac:dyDescent="0.2">
      <c r="B52" s="63" t="s">
        <v>36</v>
      </c>
      <c r="C52" s="565">
        <v>1</v>
      </c>
      <c r="D52" s="87"/>
      <c r="E52" s="563">
        <v>1</v>
      </c>
      <c r="F52" s="15"/>
      <c r="G52" s="110"/>
      <c r="H52" s="87"/>
      <c r="I52" s="16"/>
      <c r="J52" s="15"/>
      <c r="K52" s="110"/>
      <c r="L52" s="87"/>
      <c r="M52" s="16"/>
      <c r="N52" s="15"/>
      <c r="O52" s="155"/>
      <c r="P52" s="764">
        <v>1</v>
      </c>
      <c r="Q52" s="121"/>
      <c r="R52" s="202">
        <f t="shared" si="16"/>
        <v>2</v>
      </c>
      <c r="S52" s="231">
        <v>1</v>
      </c>
      <c r="T52" s="232"/>
      <c r="U52" s="233"/>
      <c r="W52" s="174">
        <f t="shared" si="17"/>
        <v>2</v>
      </c>
      <c r="X52" s="175">
        <f t="shared" si="17"/>
        <v>1</v>
      </c>
      <c r="Y52" s="69">
        <f t="shared" si="18"/>
        <v>3</v>
      </c>
    </row>
    <row r="53" spans="2:26" ht="15" customHeight="1" x14ac:dyDescent="0.2">
      <c r="B53" s="63" t="s">
        <v>37</v>
      </c>
      <c r="C53" s="22"/>
      <c r="D53" s="87"/>
      <c r="E53" s="16"/>
      <c r="F53" s="15"/>
      <c r="G53" s="110"/>
      <c r="H53" s="768">
        <v>1</v>
      </c>
      <c r="I53" s="568">
        <v>1</v>
      </c>
      <c r="J53" s="15"/>
      <c r="K53" s="110"/>
      <c r="L53" s="87"/>
      <c r="M53" s="16"/>
      <c r="N53" s="15"/>
      <c r="O53" s="155"/>
      <c r="P53" s="167"/>
      <c r="Q53" s="121"/>
      <c r="R53" s="204">
        <f>Y53-SUM(S53:U53)</f>
        <v>2</v>
      </c>
      <c r="S53" s="238"/>
      <c r="T53" s="239"/>
      <c r="U53" s="234"/>
      <c r="W53" s="178">
        <f t="shared" si="17"/>
        <v>1</v>
      </c>
      <c r="X53" s="179">
        <f t="shared" si="17"/>
        <v>1</v>
      </c>
      <c r="Y53" s="71">
        <f t="shared" si="18"/>
        <v>2</v>
      </c>
    </row>
    <row r="54" spans="2:26" ht="15" customHeight="1" x14ac:dyDescent="0.2">
      <c r="B54" s="64" t="s">
        <v>38</v>
      </c>
      <c r="C54" s="767">
        <v>1</v>
      </c>
      <c r="D54" s="89"/>
      <c r="E54" s="30"/>
      <c r="F54" s="31"/>
      <c r="G54" s="112"/>
      <c r="H54" s="89"/>
      <c r="I54" s="30"/>
      <c r="J54" s="31"/>
      <c r="K54" s="763">
        <v>1</v>
      </c>
      <c r="L54" s="89"/>
      <c r="M54" s="30"/>
      <c r="N54" s="31"/>
      <c r="O54" s="573">
        <v>1</v>
      </c>
      <c r="P54" s="168"/>
      <c r="Q54" s="121"/>
      <c r="R54" s="202">
        <f>Y54-SUM(S54:U54)</f>
        <v>3</v>
      </c>
      <c r="S54" s="231"/>
      <c r="T54" s="232"/>
      <c r="U54" s="237"/>
      <c r="W54" s="174">
        <f t="shared" si="17"/>
        <v>3</v>
      </c>
      <c r="X54" s="175">
        <f t="shared" si="17"/>
        <v>0</v>
      </c>
      <c r="Y54" s="69">
        <f t="shared" si="18"/>
        <v>3</v>
      </c>
    </row>
    <row r="55" spans="2:26" ht="15" customHeight="1" x14ac:dyDescent="0.2">
      <c r="B55" s="63" t="s">
        <v>39</v>
      </c>
      <c r="C55" s="22"/>
      <c r="D55" s="87"/>
      <c r="E55" s="16"/>
      <c r="F55" s="15"/>
      <c r="G55" s="110"/>
      <c r="H55" s="572">
        <v>1</v>
      </c>
      <c r="I55" s="563">
        <v>1</v>
      </c>
      <c r="J55" s="760">
        <v>2</v>
      </c>
      <c r="K55" s="564">
        <v>1</v>
      </c>
      <c r="L55" s="572">
        <v>1</v>
      </c>
      <c r="M55" s="16"/>
      <c r="N55" s="15"/>
      <c r="O55" s="155"/>
      <c r="P55" s="167"/>
      <c r="Q55" s="121"/>
      <c r="R55" s="202">
        <f>Y55-SUM(S55:U55)</f>
        <v>5</v>
      </c>
      <c r="S55" s="231">
        <v>1</v>
      </c>
      <c r="T55" s="232"/>
      <c r="U55" s="233"/>
      <c r="W55" s="174">
        <f t="shared" si="17"/>
        <v>2</v>
      </c>
      <c r="X55" s="175">
        <f t="shared" si="17"/>
        <v>4</v>
      </c>
      <c r="Y55" s="69">
        <f t="shared" si="18"/>
        <v>6</v>
      </c>
    </row>
    <row r="56" spans="2:26" ht="15" customHeight="1" thickBot="1" x14ac:dyDescent="0.25">
      <c r="B56" s="63" t="s">
        <v>40</v>
      </c>
      <c r="C56" s="96"/>
      <c r="D56" s="97"/>
      <c r="E56" s="115"/>
      <c r="F56" s="28"/>
      <c r="G56" s="113"/>
      <c r="H56" s="97"/>
      <c r="I56" s="115"/>
      <c r="J56" s="28"/>
      <c r="K56" s="113"/>
      <c r="L56" s="762">
        <v>1</v>
      </c>
      <c r="M56" s="115"/>
      <c r="N56" s="28"/>
      <c r="O56" s="170"/>
      <c r="P56" s="171"/>
      <c r="Q56" s="121"/>
      <c r="R56" s="205">
        <f>Y56-SUM(S56:U56)</f>
        <v>1</v>
      </c>
      <c r="S56" s="240"/>
      <c r="T56" s="241"/>
      <c r="U56" s="242"/>
      <c r="W56" s="199">
        <f t="shared" si="17"/>
        <v>0</v>
      </c>
      <c r="X56" s="200">
        <f t="shared" si="17"/>
        <v>1</v>
      </c>
      <c r="Y56" s="72">
        <f t="shared" si="18"/>
        <v>1</v>
      </c>
    </row>
    <row r="57" spans="2:26" s="2" customFormat="1" ht="15" customHeight="1" thickBot="1" x14ac:dyDescent="0.25">
      <c r="B57" s="66" t="s">
        <v>29</v>
      </c>
      <c r="C57" s="154">
        <f t="shared" ref="C57:P57" si="19">SUM(C45:C56)</f>
        <v>3</v>
      </c>
      <c r="D57" s="82">
        <f t="shared" si="19"/>
        <v>4</v>
      </c>
      <c r="E57" s="154">
        <f t="shared" si="19"/>
        <v>1</v>
      </c>
      <c r="F57" s="82">
        <f t="shared" si="19"/>
        <v>1</v>
      </c>
      <c r="G57" s="154">
        <f t="shared" si="19"/>
        <v>2</v>
      </c>
      <c r="H57" s="82">
        <f t="shared" si="19"/>
        <v>3</v>
      </c>
      <c r="I57" s="154">
        <f t="shared" si="19"/>
        <v>4</v>
      </c>
      <c r="J57" s="82">
        <f t="shared" si="19"/>
        <v>6</v>
      </c>
      <c r="K57" s="154">
        <f t="shared" si="19"/>
        <v>2</v>
      </c>
      <c r="L57" s="82">
        <f t="shared" si="19"/>
        <v>5</v>
      </c>
      <c r="M57" s="154">
        <f t="shared" si="19"/>
        <v>0</v>
      </c>
      <c r="N57" s="82">
        <f t="shared" si="19"/>
        <v>0</v>
      </c>
      <c r="O57" s="154">
        <f t="shared" si="19"/>
        <v>2</v>
      </c>
      <c r="P57" s="82">
        <f t="shared" si="19"/>
        <v>1</v>
      </c>
      <c r="Q57" s="121"/>
      <c r="R57" s="72">
        <f>Y57-SUM(S57:U57)</f>
        <v>32</v>
      </c>
      <c r="S57" s="217">
        <f>SUM(S45:S56)</f>
        <v>2</v>
      </c>
      <c r="T57" s="218">
        <f>SUM(T45:T56)</f>
        <v>0</v>
      </c>
      <c r="U57" s="219">
        <f>SUM(U45:U56)</f>
        <v>0</v>
      </c>
      <c r="V57" s="14"/>
      <c r="W57" s="55">
        <f>I57+K57+M57+O57+G57+E57+C57</f>
        <v>14</v>
      </c>
      <c r="X57" s="61">
        <f>J57+L57+N57+P57+H57+F57+D57</f>
        <v>20</v>
      </c>
      <c r="Y57" s="57">
        <f t="shared" si="18"/>
        <v>34</v>
      </c>
      <c r="Z57" s="1"/>
    </row>
    <row r="58" spans="2:26" s="2" customFormat="1" ht="15" hidden="1" customHeight="1" x14ac:dyDescent="0.2">
      <c r="B58" s="442" t="s">
        <v>30</v>
      </c>
      <c r="C58" s="447">
        <f>C45</f>
        <v>0</v>
      </c>
      <c r="D58" s="467">
        <f t="shared" ref="D58:P58" si="20">D45</f>
        <v>1</v>
      </c>
      <c r="E58" s="447">
        <f t="shared" si="20"/>
        <v>0</v>
      </c>
      <c r="F58" s="467">
        <f t="shared" si="20"/>
        <v>0</v>
      </c>
      <c r="G58" s="447">
        <f t="shared" si="20"/>
        <v>0</v>
      </c>
      <c r="H58" s="467">
        <f t="shared" si="20"/>
        <v>0</v>
      </c>
      <c r="I58" s="447">
        <f t="shared" si="20"/>
        <v>0</v>
      </c>
      <c r="J58" s="467">
        <f t="shared" si="20"/>
        <v>1</v>
      </c>
      <c r="K58" s="447">
        <f t="shared" si="20"/>
        <v>0</v>
      </c>
      <c r="L58" s="467">
        <f t="shared" si="20"/>
        <v>1</v>
      </c>
      <c r="M58" s="447">
        <f t="shared" si="20"/>
        <v>0</v>
      </c>
      <c r="N58" s="467">
        <f t="shared" si="20"/>
        <v>0</v>
      </c>
      <c r="O58" s="447">
        <f t="shared" si="20"/>
        <v>0</v>
      </c>
      <c r="P58" s="467">
        <f t="shared" si="20"/>
        <v>0</v>
      </c>
      <c r="Q58" s="275"/>
      <c r="R58" s="447">
        <f>R45</f>
        <v>3</v>
      </c>
      <c r="S58" s="447">
        <f>S45</f>
        <v>0</v>
      </c>
      <c r="T58" s="475">
        <f>T45</f>
        <v>0</v>
      </c>
      <c r="U58" s="476">
        <f>U45</f>
        <v>0</v>
      </c>
      <c r="V58" s="14"/>
      <c r="W58" s="447">
        <f>W45</f>
        <v>0</v>
      </c>
      <c r="X58" s="449">
        <f>X45</f>
        <v>3</v>
      </c>
      <c r="Y58" s="456">
        <f>Y45</f>
        <v>3</v>
      </c>
      <c r="Z58" s="1"/>
    </row>
    <row r="59" spans="2:26" s="2" customFormat="1" ht="15" hidden="1" customHeight="1" x14ac:dyDescent="0.2">
      <c r="B59" s="443" t="s">
        <v>31</v>
      </c>
      <c r="C59" s="461">
        <f>C46+C58</f>
        <v>0</v>
      </c>
      <c r="D59" s="468">
        <f t="shared" ref="D59:P69" si="21">D46+D58</f>
        <v>2</v>
      </c>
      <c r="E59" s="461">
        <f t="shared" si="21"/>
        <v>0</v>
      </c>
      <c r="F59" s="468">
        <f t="shared" si="21"/>
        <v>0</v>
      </c>
      <c r="G59" s="461">
        <f t="shared" si="21"/>
        <v>0</v>
      </c>
      <c r="H59" s="468">
        <f t="shared" si="21"/>
        <v>0</v>
      </c>
      <c r="I59" s="461">
        <f t="shared" si="21"/>
        <v>1</v>
      </c>
      <c r="J59" s="468">
        <f t="shared" si="21"/>
        <v>3</v>
      </c>
      <c r="K59" s="461">
        <f t="shared" si="21"/>
        <v>0</v>
      </c>
      <c r="L59" s="468">
        <f t="shared" si="21"/>
        <v>2</v>
      </c>
      <c r="M59" s="461">
        <f t="shared" si="21"/>
        <v>0</v>
      </c>
      <c r="N59" s="468">
        <f t="shared" si="21"/>
        <v>0</v>
      </c>
      <c r="O59" s="461">
        <f t="shared" si="21"/>
        <v>0</v>
      </c>
      <c r="P59" s="468">
        <f t="shared" si="21"/>
        <v>0</v>
      </c>
      <c r="Q59" s="275"/>
      <c r="R59" s="461">
        <f t="shared" ref="R59:U69" si="22">R46+R58</f>
        <v>8</v>
      </c>
      <c r="S59" s="461">
        <f t="shared" si="22"/>
        <v>0</v>
      </c>
      <c r="T59" s="473">
        <f t="shared" si="22"/>
        <v>0</v>
      </c>
      <c r="U59" s="477">
        <f t="shared" si="22"/>
        <v>0</v>
      </c>
      <c r="V59" s="14"/>
      <c r="W59" s="461">
        <f t="shared" ref="W59:Y69" si="23">W46+W58</f>
        <v>1</v>
      </c>
      <c r="X59" s="450">
        <f t="shared" si="23"/>
        <v>7</v>
      </c>
      <c r="Y59" s="457">
        <f t="shared" si="23"/>
        <v>8</v>
      </c>
      <c r="Z59" s="1"/>
    </row>
    <row r="60" spans="2:26" s="2" customFormat="1" ht="15" hidden="1" customHeight="1" x14ac:dyDescent="0.2">
      <c r="B60" s="443" t="s">
        <v>58</v>
      </c>
      <c r="C60" s="462">
        <f t="shared" ref="C60:C69" si="24">C47+C59</f>
        <v>0</v>
      </c>
      <c r="D60" s="469">
        <f t="shared" si="21"/>
        <v>2</v>
      </c>
      <c r="E60" s="462">
        <f t="shared" si="21"/>
        <v>0</v>
      </c>
      <c r="F60" s="469">
        <f t="shared" si="21"/>
        <v>0</v>
      </c>
      <c r="G60" s="462">
        <f t="shared" si="21"/>
        <v>0</v>
      </c>
      <c r="H60" s="469">
        <f t="shared" si="21"/>
        <v>0</v>
      </c>
      <c r="I60" s="462">
        <f t="shared" si="21"/>
        <v>1</v>
      </c>
      <c r="J60" s="469">
        <f t="shared" si="21"/>
        <v>4</v>
      </c>
      <c r="K60" s="462">
        <f t="shared" si="21"/>
        <v>0</v>
      </c>
      <c r="L60" s="469">
        <f t="shared" si="21"/>
        <v>2</v>
      </c>
      <c r="M60" s="462">
        <f t="shared" si="21"/>
        <v>0</v>
      </c>
      <c r="N60" s="469">
        <f t="shared" si="21"/>
        <v>0</v>
      </c>
      <c r="O60" s="462">
        <f t="shared" si="21"/>
        <v>0</v>
      </c>
      <c r="P60" s="469">
        <f t="shared" si="21"/>
        <v>0</v>
      </c>
      <c r="Q60" s="275"/>
      <c r="R60" s="462">
        <f t="shared" si="22"/>
        <v>9</v>
      </c>
      <c r="S60" s="462">
        <f t="shared" si="22"/>
        <v>0</v>
      </c>
      <c r="T60" s="474">
        <f t="shared" si="22"/>
        <v>0</v>
      </c>
      <c r="U60" s="478">
        <f t="shared" si="22"/>
        <v>0</v>
      </c>
      <c r="V60" s="14"/>
      <c r="W60" s="462">
        <f t="shared" si="23"/>
        <v>1</v>
      </c>
      <c r="X60" s="452">
        <f t="shared" si="23"/>
        <v>8</v>
      </c>
      <c r="Y60" s="458">
        <f t="shared" si="23"/>
        <v>9</v>
      </c>
      <c r="Z60" s="1"/>
    </row>
    <row r="61" spans="2:26" s="2" customFormat="1" ht="15" hidden="1" customHeight="1" x14ac:dyDescent="0.2">
      <c r="B61" s="444" t="s">
        <v>32</v>
      </c>
      <c r="C61" s="461">
        <f t="shared" si="24"/>
        <v>0</v>
      </c>
      <c r="D61" s="468">
        <f t="shared" si="21"/>
        <v>2</v>
      </c>
      <c r="E61" s="461">
        <f t="shared" si="21"/>
        <v>0</v>
      </c>
      <c r="F61" s="468">
        <f t="shared" si="21"/>
        <v>0</v>
      </c>
      <c r="G61" s="461">
        <f t="shared" si="21"/>
        <v>0</v>
      </c>
      <c r="H61" s="468">
        <f t="shared" si="21"/>
        <v>0</v>
      </c>
      <c r="I61" s="461">
        <f t="shared" si="21"/>
        <v>1</v>
      </c>
      <c r="J61" s="468">
        <f t="shared" si="21"/>
        <v>4</v>
      </c>
      <c r="K61" s="461">
        <f t="shared" si="21"/>
        <v>0</v>
      </c>
      <c r="L61" s="468">
        <f t="shared" si="21"/>
        <v>2</v>
      </c>
      <c r="M61" s="461">
        <f t="shared" si="21"/>
        <v>0</v>
      </c>
      <c r="N61" s="468">
        <f t="shared" si="21"/>
        <v>0</v>
      </c>
      <c r="O61" s="461">
        <f t="shared" si="21"/>
        <v>0</v>
      </c>
      <c r="P61" s="468">
        <f t="shared" si="21"/>
        <v>0</v>
      </c>
      <c r="Q61" s="275"/>
      <c r="R61" s="461">
        <f t="shared" si="22"/>
        <v>9</v>
      </c>
      <c r="S61" s="461">
        <f t="shared" si="22"/>
        <v>0</v>
      </c>
      <c r="T61" s="473">
        <f t="shared" si="22"/>
        <v>0</v>
      </c>
      <c r="U61" s="477">
        <f t="shared" si="22"/>
        <v>0</v>
      </c>
      <c r="V61" s="14"/>
      <c r="W61" s="461">
        <f t="shared" si="23"/>
        <v>1</v>
      </c>
      <c r="X61" s="450">
        <f t="shared" si="23"/>
        <v>8</v>
      </c>
      <c r="Y61" s="457">
        <f t="shared" si="23"/>
        <v>9</v>
      </c>
      <c r="Z61" s="1"/>
    </row>
    <row r="62" spans="2:26" s="2" customFormat="1" ht="15" hidden="1" customHeight="1" x14ac:dyDescent="0.2">
      <c r="B62" s="443" t="s">
        <v>33</v>
      </c>
      <c r="C62" s="461">
        <f t="shared" si="24"/>
        <v>0</v>
      </c>
      <c r="D62" s="468">
        <f t="shared" si="21"/>
        <v>2</v>
      </c>
      <c r="E62" s="461">
        <f t="shared" si="21"/>
        <v>0</v>
      </c>
      <c r="F62" s="468">
        <f t="shared" si="21"/>
        <v>0</v>
      </c>
      <c r="G62" s="461">
        <f t="shared" si="21"/>
        <v>2</v>
      </c>
      <c r="H62" s="468">
        <f t="shared" si="21"/>
        <v>1</v>
      </c>
      <c r="I62" s="461">
        <f t="shared" si="21"/>
        <v>2</v>
      </c>
      <c r="J62" s="468">
        <f t="shared" si="21"/>
        <v>4</v>
      </c>
      <c r="K62" s="461">
        <f t="shared" si="21"/>
        <v>0</v>
      </c>
      <c r="L62" s="468">
        <f t="shared" si="21"/>
        <v>2</v>
      </c>
      <c r="M62" s="461">
        <f t="shared" si="21"/>
        <v>0</v>
      </c>
      <c r="N62" s="468">
        <f t="shared" si="21"/>
        <v>0</v>
      </c>
      <c r="O62" s="461">
        <f t="shared" si="21"/>
        <v>0</v>
      </c>
      <c r="P62" s="468">
        <f t="shared" si="21"/>
        <v>0</v>
      </c>
      <c r="Q62" s="275"/>
      <c r="R62" s="461">
        <f t="shared" si="22"/>
        <v>13</v>
      </c>
      <c r="S62" s="461">
        <f t="shared" si="22"/>
        <v>0</v>
      </c>
      <c r="T62" s="473">
        <f t="shared" si="22"/>
        <v>0</v>
      </c>
      <c r="U62" s="477">
        <f t="shared" si="22"/>
        <v>0</v>
      </c>
      <c r="V62" s="14"/>
      <c r="W62" s="461">
        <f t="shared" si="23"/>
        <v>4</v>
      </c>
      <c r="X62" s="450">
        <f t="shared" si="23"/>
        <v>9</v>
      </c>
      <c r="Y62" s="457">
        <f t="shared" si="23"/>
        <v>13</v>
      </c>
      <c r="Z62" s="1"/>
    </row>
    <row r="63" spans="2:26" s="2" customFormat="1" ht="15" hidden="1" customHeight="1" x14ac:dyDescent="0.2">
      <c r="B63" s="445" t="s">
        <v>34</v>
      </c>
      <c r="C63" s="461">
        <f t="shared" si="24"/>
        <v>1</v>
      </c>
      <c r="D63" s="468">
        <f t="shared" si="21"/>
        <v>3</v>
      </c>
      <c r="E63" s="461">
        <f t="shared" si="21"/>
        <v>0</v>
      </c>
      <c r="F63" s="468">
        <f t="shared" si="21"/>
        <v>1</v>
      </c>
      <c r="G63" s="461">
        <f t="shared" si="21"/>
        <v>2</v>
      </c>
      <c r="H63" s="468">
        <f t="shared" si="21"/>
        <v>1</v>
      </c>
      <c r="I63" s="461">
        <f t="shared" si="21"/>
        <v>2</v>
      </c>
      <c r="J63" s="468">
        <f t="shared" si="21"/>
        <v>4</v>
      </c>
      <c r="K63" s="461">
        <f t="shared" si="21"/>
        <v>0</v>
      </c>
      <c r="L63" s="468">
        <f t="shared" si="21"/>
        <v>3</v>
      </c>
      <c r="M63" s="461">
        <f t="shared" si="21"/>
        <v>0</v>
      </c>
      <c r="N63" s="468">
        <f t="shared" si="21"/>
        <v>0</v>
      </c>
      <c r="O63" s="461">
        <f t="shared" si="21"/>
        <v>0</v>
      </c>
      <c r="P63" s="468">
        <f t="shared" si="21"/>
        <v>0</v>
      </c>
      <c r="Q63" s="275"/>
      <c r="R63" s="461">
        <f t="shared" si="22"/>
        <v>17</v>
      </c>
      <c r="S63" s="461">
        <f t="shared" si="22"/>
        <v>0</v>
      </c>
      <c r="T63" s="473">
        <f t="shared" si="22"/>
        <v>0</v>
      </c>
      <c r="U63" s="477">
        <f t="shared" si="22"/>
        <v>0</v>
      </c>
      <c r="V63" s="14"/>
      <c r="W63" s="461">
        <f t="shared" si="23"/>
        <v>5</v>
      </c>
      <c r="X63" s="450">
        <f t="shared" si="23"/>
        <v>12</v>
      </c>
      <c r="Y63" s="457">
        <f t="shared" si="23"/>
        <v>17</v>
      </c>
      <c r="Z63" s="1"/>
    </row>
    <row r="64" spans="2:26" s="2" customFormat="1" ht="15" hidden="1" customHeight="1" x14ac:dyDescent="0.2">
      <c r="B64" s="443" t="s">
        <v>35</v>
      </c>
      <c r="C64" s="463">
        <f t="shared" si="24"/>
        <v>1</v>
      </c>
      <c r="D64" s="470">
        <f t="shared" si="21"/>
        <v>4</v>
      </c>
      <c r="E64" s="463">
        <f t="shared" si="21"/>
        <v>0</v>
      </c>
      <c r="F64" s="470">
        <f t="shared" si="21"/>
        <v>1</v>
      </c>
      <c r="G64" s="463">
        <f t="shared" si="21"/>
        <v>2</v>
      </c>
      <c r="H64" s="470">
        <f t="shared" si="21"/>
        <v>1</v>
      </c>
      <c r="I64" s="463">
        <f t="shared" si="21"/>
        <v>2</v>
      </c>
      <c r="J64" s="470">
        <f t="shared" si="21"/>
        <v>4</v>
      </c>
      <c r="K64" s="463">
        <f t="shared" si="21"/>
        <v>0</v>
      </c>
      <c r="L64" s="470">
        <f t="shared" si="21"/>
        <v>3</v>
      </c>
      <c r="M64" s="463">
        <f t="shared" si="21"/>
        <v>0</v>
      </c>
      <c r="N64" s="470">
        <f t="shared" si="21"/>
        <v>0</v>
      </c>
      <c r="O64" s="463">
        <f t="shared" si="21"/>
        <v>1</v>
      </c>
      <c r="P64" s="470">
        <f t="shared" si="21"/>
        <v>0</v>
      </c>
      <c r="Q64" s="275"/>
      <c r="R64" s="463">
        <f t="shared" si="22"/>
        <v>19</v>
      </c>
      <c r="S64" s="463">
        <f t="shared" si="22"/>
        <v>0</v>
      </c>
      <c r="T64" s="472">
        <f t="shared" si="22"/>
        <v>0</v>
      </c>
      <c r="U64" s="479">
        <f t="shared" si="22"/>
        <v>0</v>
      </c>
      <c r="V64" s="14"/>
      <c r="W64" s="463">
        <f t="shared" si="23"/>
        <v>6</v>
      </c>
      <c r="X64" s="454">
        <f t="shared" si="23"/>
        <v>13</v>
      </c>
      <c r="Y64" s="459">
        <f t="shared" si="23"/>
        <v>19</v>
      </c>
      <c r="Z64" s="1"/>
    </row>
    <row r="65" spans="2:26" s="2" customFormat="1" ht="15" hidden="1" customHeight="1" x14ac:dyDescent="0.2">
      <c r="B65" s="443" t="s">
        <v>36</v>
      </c>
      <c r="C65" s="461">
        <f t="shared" si="24"/>
        <v>2</v>
      </c>
      <c r="D65" s="468">
        <f t="shared" si="21"/>
        <v>4</v>
      </c>
      <c r="E65" s="461">
        <f t="shared" si="21"/>
        <v>1</v>
      </c>
      <c r="F65" s="468">
        <f t="shared" si="21"/>
        <v>1</v>
      </c>
      <c r="G65" s="461">
        <f t="shared" si="21"/>
        <v>2</v>
      </c>
      <c r="H65" s="468">
        <f t="shared" si="21"/>
        <v>1</v>
      </c>
      <c r="I65" s="461">
        <f t="shared" si="21"/>
        <v>2</v>
      </c>
      <c r="J65" s="468">
        <f t="shared" si="21"/>
        <v>4</v>
      </c>
      <c r="K65" s="461">
        <f t="shared" si="21"/>
        <v>0</v>
      </c>
      <c r="L65" s="468">
        <f t="shared" si="21"/>
        <v>3</v>
      </c>
      <c r="M65" s="461">
        <f t="shared" si="21"/>
        <v>0</v>
      </c>
      <c r="N65" s="468">
        <f t="shared" si="21"/>
        <v>0</v>
      </c>
      <c r="O65" s="461">
        <f t="shared" si="21"/>
        <v>1</v>
      </c>
      <c r="P65" s="468">
        <f t="shared" si="21"/>
        <v>1</v>
      </c>
      <c r="Q65" s="275"/>
      <c r="R65" s="461">
        <f t="shared" si="22"/>
        <v>21</v>
      </c>
      <c r="S65" s="461">
        <f t="shared" si="22"/>
        <v>1</v>
      </c>
      <c r="T65" s="473">
        <f t="shared" si="22"/>
        <v>0</v>
      </c>
      <c r="U65" s="477">
        <f t="shared" si="22"/>
        <v>0</v>
      </c>
      <c r="V65" s="14"/>
      <c r="W65" s="461">
        <f t="shared" si="23"/>
        <v>8</v>
      </c>
      <c r="X65" s="450">
        <f t="shared" si="23"/>
        <v>14</v>
      </c>
      <c r="Y65" s="457">
        <f t="shared" si="23"/>
        <v>22</v>
      </c>
      <c r="Z65" s="1"/>
    </row>
    <row r="66" spans="2:26" s="2" customFormat="1" ht="15" hidden="1" customHeight="1" x14ac:dyDescent="0.2">
      <c r="B66" s="443" t="s">
        <v>37</v>
      </c>
      <c r="C66" s="462">
        <f t="shared" si="24"/>
        <v>2</v>
      </c>
      <c r="D66" s="469">
        <f t="shared" si="21"/>
        <v>4</v>
      </c>
      <c r="E66" s="462">
        <f t="shared" si="21"/>
        <v>1</v>
      </c>
      <c r="F66" s="469">
        <f t="shared" si="21"/>
        <v>1</v>
      </c>
      <c r="G66" s="462">
        <f t="shared" si="21"/>
        <v>2</v>
      </c>
      <c r="H66" s="469">
        <f t="shared" si="21"/>
        <v>2</v>
      </c>
      <c r="I66" s="462">
        <f t="shared" si="21"/>
        <v>3</v>
      </c>
      <c r="J66" s="469">
        <f t="shared" si="21"/>
        <v>4</v>
      </c>
      <c r="K66" s="462">
        <f t="shared" si="21"/>
        <v>0</v>
      </c>
      <c r="L66" s="469">
        <f t="shared" si="21"/>
        <v>3</v>
      </c>
      <c r="M66" s="462">
        <f t="shared" si="21"/>
        <v>0</v>
      </c>
      <c r="N66" s="469">
        <f t="shared" si="21"/>
        <v>0</v>
      </c>
      <c r="O66" s="462">
        <f t="shared" si="21"/>
        <v>1</v>
      </c>
      <c r="P66" s="469">
        <f t="shared" si="21"/>
        <v>1</v>
      </c>
      <c r="Q66" s="275"/>
      <c r="R66" s="462">
        <f t="shared" si="22"/>
        <v>23</v>
      </c>
      <c r="S66" s="462">
        <f t="shared" si="22"/>
        <v>1</v>
      </c>
      <c r="T66" s="474">
        <f t="shared" si="22"/>
        <v>0</v>
      </c>
      <c r="U66" s="478">
        <f t="shared" si="22"/>
        <v>0</v>
      </c>
      <c r="V66" s="14"/>
      <c r="W66" s="462">
        <f t="shared" si="23"/>
        <v>9</v>
      </c>
      <c r="X66" s="452">
        <f t="shared" si="23"/>
        <v>15</v>
      </c>
      <c r="Y66" s="458">
        <f t="shared" si="23"/>
        <v>24</v>
      </c>
      <c r="Z66" s="1"/>
    </row>
    <row r="67" spans="2:26" s="2" customFormat="1" ht="15" hidden="1" customHeight="1" x14ac:dyDescent="0.2">
      <c r="B67" s="444" t="s">
        <v>38</v>
      </c>
      <c r="C67" s="461">
        <f t="shared" si="24"/>
        <v>3</v>
      </c>
      <c r="D67" s="468">
        <f t="shared" si="21"/>
        <v>4</v>
      </c>
      <c r="E67" s="461">
        <f t="shared" si="21"/>
        <v>1</v>
      </c>
      <c r="F67" s="468">
        <f t="shared" si="21"/>
        <v>1</v>
      </c>
      <c r="G67" s="461">
        <f t="shared" si="21"/>
        <v>2</v>
      </c>
      <c r="H67" s="468">
        <f t="shared" si="21"/>
        <v>2</v>
      </c>
      <c r="I67" s="461">
        <f t="shared" si="21"/>
        <v>3</v>
      </c>
      <c r="J67" s="468">
        <f t="shared" si="21"/>
        <v>4</v>
      </c>
      <c r="K67" s="461">
        <f t="shared" si="21"/>
        <v>1</v>
      </c>
      <c r="L67" s="468">
        <f t="shared" si="21"/>
        <v>3</v>
      </c>
      <c r="M67" s="461">
        <f t="shared" si="21"/>
        <v>0</v>
      </c>
      <c r="N67" s="468">
        <f t="shared" si="21"/>
        <v>0</v>
      </c>
      <c r="O67" s="461">
        <f t="shared" si="21"/>
        <v>2</v>
      </c>
      <c r="P67" s="468">
        <f t="shared" si="21"/>
        <v>1</v>
      </c>
      <c r="Q67" s="275"/>
      <c r="R67" s="461">
        <f t="shared" si="22"/>
        <v>26</v>
      </c>
      <c r="S67" s="461">
        <f t="shared" si="22"/>
        <v>1</v>
      </c>
      <c r="T67" s="473">
        <f t="shared" si="22"/>
        <v>0</v>
      </c>
      <c r="U67" s="477">
        <f t="shared" si="22"/>
        <v>0</v>
      </c>
      <c r="V67" s="14"/>
      <c r="W67" s="461">
        <f t="shared" si="23"/>
        <v>12</v>
      </c>
      <c r="X67" s="450">
        <f t="shared" si="23"/>
        <v>15</v>
      </c>
      <c r="Y67" s="457">
        <f t="shared" si="23"/>
        <v>27</v>
      </c>
      <c r="Z67" s="1"/>
    </row>
    <row r="68" spans="2:26" s="2" customFormat="1" ht="15" hidden="1" customHeight="1" x14ac:dyDescent="0.2">
      <c r="B68" s="443" t="s">
        <v>39</v>
      </c>
      <c r="C68" s="461">
        <f t="shared" si="24"/>
        <v>3</v>
      </c>
      <c r="D68" s="468">
        <f t="shared" si="21"/>
        <v>4</v>
      </c>
      <c r="E68" s="461">
        <f t="shared" si="21"/>
        <v>1</v>
      </c>
      <c r="F68" s="468">
        <f t="shared" si="21"/>
        <v>1</v>
      </c>
      <c r="G68" s="461">
        <f t="shared" si="21"/>
        <v>2</v>
      </c>
      <c r="H68" s="468">
        <f t="shared" si="21"/>
        <v>3</v>
      </c>
      <c r="I68" s="461">
        <f t="shared" si="21"/>
        <v>4</v>
      </c>
      <c r="J68" s="468">
        <f t="shared" si="21"/>
        <v>6</v>
      </c>
      <c r="K68" s="461">
        <f t="shared" si="21"/>
        <v>2</v>
      </c>
      <c r="L68" s="468">
        <f t="shared" si="21"/>
        <v>4</v>
      </c>
      <c r="M68" s="461">
        <f t="shared" si="21"/>
        <v>0</v>
      </c>
      <c r="N68" s="468">
        <f t="shared" si="21"/>
        <v>0</v>
      </c>
      <c r="O68" s="461">
        <f t="shared" si="21"/>
        <v>2</v>
      </c>
      <c r="P68" s="468">
        <f t="shared" si="21"/>
        <v>1</v>
      </c>
      <c r="Q68" s="275"/>
      <c r="R68" s="461">
        <f t="shared" si="22"/>
        <v>31</v>
      </c>
      <c r="S68" s="461">
        <f t="shared" si="22"/>
        <v>2</v>
      </c>
      <c r="T68" s="473">
        <f t="shared" si="22"/>
        <v>0</v>
      </c>
      <c r="U68" s="477">
        <f t="shared" si="22"/>
        <v>0</v>
      </c>
      <c r="V68" s="14"/>
      <c r="W68" s="461">
        <f t="shared" si="23"/>
        <v>14</v>
      </c>
      <c r="X68" s="450">
        <f t="shared" si="23"/>
        <v>19</v>
      </c>
      <c r="Y68" s="457">
        <f t="shared" si="23"/>
        <v>33</v>
      </c>
      <c r="Z68" s="1"/>
    </row>
    <row r="69" spans="2:26" s="2" customFormat="1" ht="15" hidden="1" customHeight="1" thickBot="1" x14ac:dyDescent="0.25">
      <c r="B69" s="446" t="s">
        <v>40</v>
      </c>
      <c r="C69" s="464">
        <f t="shared" si="24"/>
        <v>3</v>
      </c>
      <c r="D69" s="471">
        <f t="shared" si="21"/>
        <v>4</v>
      </c>
      <c r="E69" s="464">
        <f t="shared" si="21"/>
        <v>1</v>
      </c>
      <c r="F69" s="471">
        <f t="shared" si="21"/>
        <v>1</v>
      </c>
      <c r="G69" s="464">
        <f t="shared" si="21"/>
        <v>2</v>
      </c>
      <c r="H69" s="471">
        <f t="shared" si="21"/>
        <v>3</v>
      </c>
      <c r="I69" s="464">
        <f t="shared" si="21"/>
        <v>4</v>
      </c>
      <c r="J69" s="471">
        <f t="shared" si="21"/>
        <v>6</v>
      </c>
      <c r="K69" s="464">
        <f t="shared" si="21"/>
        <v>2</v>
      </c>
      <c r="L69" s="471">
        <f t="shared" si="21"/>
        <v>5</v>
      </c>
      <c r="M69" s="464">
        <f t="shared" si="21"/>
        <v>0</v>
      </c>
      <c r="N69" s="471">
        <f t="shared" si="21"/>
        <v>0</v>
      </c>
      <c r="O69" s="464">
        <f t="shared" si="21"/>
        <v>2</v>
      </c>
      <c r="P69" s="471">
        <f t="shared" si="21"/>
        <v>1</v>
      </c>
      <c r="Q69" s="275"/>
      <c r="R69" s="464">
        <f t="shared" si="22"/>
        <v>32</v>
      </c>
      <c r="S69" s="464">
        <f t="shared" si="22"/>
        <v>2</v>
      </c>
      <c r="T69" s="480">
        <f t="shared" si="22"/>
        <v>0</v>
      </c>
      <c r="U69" s="481">
        <f t="shared" si="22"/>
        <v>0</v>
      </c>
      <c r="V69" s="14"/>
      <c r="W69" s="464">
        <f t="shared" si="23"/>
        <v>14</v>
      </c>
      <c r="X69" s="465">
        <f t="shared" si="23"/>
        <v>20</v>
      </c>
      <c r="Y69" s="460">
        <f t="shared" si="23"/>
        <v>34</v>
      </c>
      <c r="Z69" s="1"/>
    </row>
    <row r="70" spans="2:26" s="14" customFormat="1" ht="15" customHeight="1" x14ac:dyDescent="0.2">
      <c r="B70" s="3"/>
      <c r="C70" s="37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8"/>
      <c r="Q70" s="12"/>
      <c r="R70" s="12"/>
      <c r="S70" s="12"/>
      <c r="T70" s="12"/>
      <c r="U70" s="12"/>
      <c r="W70" s="12"/>
      <c r="X70" s="12"/>
      <c r="Y70" s="12"/>
      <c r="Z70" s="10"/>
    </row>
    <row r="71" spans="2:26" s="14" customFormat="1" ht="15" customHeight="1" x14ac:dyDescent="0.2">
      <c r="B71" s="3"/>
      <c r="C71" s="37"/>
      <c r="D71" s="21"/>
      <c r="E71" s="129"/>
      <c r="F71" s="130" t="s">
        <v>42</v>
      </c>
      <c r="G71" s="131"/>
      <c r="H71" s="131"/>
      <c r="I71" s="132"/>
      <c r="J71" s="133" t="s">
        <v>0</v>
      </c>
      <c r="K71" s="21"/>
      <c r="L71" s="21"/>
      <c r="M71" s="21"/>
      <c r="N71" s="21"/>
      <c r="O71" s="38"/>
      <c r="Q71" s="12"/>
      <c r="R71" s="12"/>
      <c r="S71" s="12"/>
      <c r="T71" s="140"/>
      <c r="U71" s="141"/>
      <c r="W71" s="12"/>
      <c r="X71" s="12"/>
      <c r="Y71" s="12"/>
      <c r="Z71" s="10"/>
    </row>
    <row r="72" spans="2:26" s="14" customFormat="1" ht="15" customHeight="1" thickBot="1" x14ac:dyDescent="0.25">
      <c r="B72" s="3"/>
      <c r="C72" s="3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8"/>
      <c r="Q72" s="12"/>
      <c r="R72" s="12"/>
      <c r="S72" s="12"/>
      <c r="T72" s="12"/>
      <c r="U72" s="12"/>
      <c r="W72" s="12"/>
      <c r="X72" s="12"/>
      <c r="Y72" s="12"/>
      <c r="Z72" s="10"/>
    </row>
    <row r="73" spans="2:26" s="46" customFormat="1" ht="30" customHeight="1" thickBot="1" x14ac:dyDescent="0.3">
      <c r="B73" s="51" t="s">
        <v>57</v>
      </c>
      <c r="C73" s="1097" t="s">
        <v>59</v>
      </c>
      <c r="D73" s="1098"/>
      <c r="E73" s="1097" t="s">
        <v>60</v>
      </c>
      <c r="F73" s="1098"/>
      <c r="G73" s="1097" t="s">
        <v>71</v>
      </c>
      <c r="H73" s="1098"/>
      <c r="I73" s="1097" t="s">
        <v>61</v>
      </c>
      <c r="J73" s="1098"/>
      <c r="K73" s="1097" t="s">
        <v>72</v>
      </c>
      <c r="L73" s="1098"/>
      <c r="M73" s="1097" t="s">
        <v>62</v>
      </c>
      <c r="N73" s="1098"/>
      <c r="O73" s="1097" t="s">
        <v>63</v>
      </c>
      <c r="P73" s="1098"/>
      <c r="Q73" s="1116" t="s">
        <v>64</v>
      </c>
      <c r="R73" s="1117"/>
      <c r="T73" s="1118" t="s">
        <v>57</v>
      </c>
      <c r="U73" s="1119"/>
      <c r="V73" s="1104" t="s">
        <v>90</v>
      </c>
      <c r="W73" s="1113" t="str">
        <f>B73</f>
        <v>Personal Accidents</v>
      </c>
      <c r="X73" s="1114"/>
      <c r="Y73" s="1115"/>
    </row>
    <row r="74" spans="2:26" s="52" customFormat="1" ht="30" customHeight="1" thickBot="1" x14ac:dyDescent="0.3">
      <c r="B74" s="216" t="str">
        <f>T7</f>
        <v>2013  ~  2014</v>
      </c>
      <c r="C74" s="184" t="s">
        <v>6</v>
      </c>
      <c r="D74" s="185" t="s">
        <v>4</v>
      </c>
      <c r="E74" s="184" t="s">
        <v>6</v>
      </c>
      <c r="F74" s="185" t="s">
        <v>4</v>
      </c>
      <c r="G74" s="184" t="s">
        <v>6</v>
      </c>
      <c r="H74" s="185" t="s">
        <v>4</v>
      </c>
      <c r="I74" s="184" t="s">
        <v>6</v>
      </c>
      <c r="J74" s="185" t="s">
        <v>4</v>
      </c>
      <c r="K74" s="184" t="s">
        <v>6</v>
      </c>
      <c r="L74" s="185" t="s">
        <v>4</v>
      </c>
      <c r="M74" s="184" t="s">
        <v>6</v>
      </c>
      <c r="N74" s="185" t="s">
        <v>4</v>
      </c>
      <c r="O74" s="184" t="s">
        <v>6</v>
      </c>
      <c r="P74" s="185" t="s">
        <v>4</v>
      </c>
      <c r="Q74" s="184" t="s">
        <v>6</v>
      </c>
      <c r="R74" s="185" t="s">
        <v>4</v>
      </c>
      <c r="S74" s="43"/>
      <c r="T74" s="142" t="s">
        <v>74</v>
      </c>
      <c r="U74" s="143" t="s">
        <v>1</v>
      </c>
      <c r="V74" s="1104"/>
      <c r="W74" s="184" t="s">
        <v>6</v>
      </c>
      <c r="X74" s="185" t="s">
        <v>4</v>
      </c>
      <c r="Y74" s="67" t="s">
        <v>28</v>
      </c>
    </row>
    <row r="75" spans="2:26" ht="15" customHeight="1" x14ac:dyDescent="0.2">
      <c r="B75" s="63" t="s">
        <v>30</v>
      </c>
      <c r="C75" s="84"/>
      <c r="D75" s="85"/>
      <c r="E75" s="26"/>
      <c r="F75" s="27"/>
      <c r="G75" s="109"/>
      <c r="H75" s="593">
        <v>3</v>
      </c>
      <c r="I75" s="26"/>
      <c r="J75" s="27"/>
      <c r="K75" s="109"/>
      <c r="L75" s="85"/>
      <c r="M75" s="26"/>
      <c r="N75" s="27"/>
      <c r="O75" s="109"/>
      <c r="P75" s="85"/>
      <c r="Q75" s="144"/>
      <c r="R75" s="145"/>
      <c r="T75" s="148">
        <v>1</v>
      </c>
      <c r="U75" s="149">
        <v>2</v>
      </c>
      <c r="V75" s="721"/>
      <c r="W75" s="172">
        <f>I75+K75+M75+O75+G75+E75+C75+Q75</f>
        <v>0</v>
      </c>
      <c r="X75" s="206">
        <f>J75+L75+N75+P75+H75+F75+D75+R75</f>
        <v>3</v>
      </c>
      <c r="Y75" s="73">
        <f>W75+X75</f>
        <v>3</v>
      </c>
    </row>
    <row r="76" spans="2:26" ht="15" customHeight="1" x14ac:dyDescent="0.2">
      <c r="B76" s="63" t="s">
        <v>31</v>
      </c>
      <c r="C76" s="22"/>
      <c r="D76" s="87"/>
      <c r="E76" s="16"/>
      <c r="F76" s="544">
        <v>1</v>
      </c>
      <c r="G76" s="546">
        <v>1</v>
      </c>
      <c r="H76" s="543">
        <v>2</v>
      </c>
      <c r="I76" s="16"/>
      <c r="J76" s="580">
        <v>1</v>
      </c>
      <c r="K76" s="110"/>
      <c r="L76" s="87"/>
      <c r="M76" s="16"/>
      <c r="N76" s="15"/>
      <c r="O76" s="110"/>
      <c r="P76" s="87"/>
      <c r="Q76" s="146"/>
      <c r="R76" s="147"/>
      <c r="T76" s="146">
        <v>4</v>
      </c>
      <c r="U76" s="147">
        <v>1</v>
      </c>
      <c r="V76" s="721"/>
      <c r="W76" s="174">
        <f t="shared" ref="W76:X87" si="25">I76+K76+M76+O76+G76+E76+C76+Q76</f>
        <v>1</v>
      </c>
      <c r="X76" s="207">
        <f t="shared" si="25"/>
        <v>4</v>
      </c>
      <c r="Y76" s="74">
        <f t="shared" ref="Y76:Y87" si="26">W76+X76</f>
        <v>5</v>
      </c>
    </row>
    <row r="77" spans="2:26" ht="15" customHeight="1" x14ac:dyDescent="0.2">
      <c r="B77" s="63" t="s">
        <v>58</v>
      </c>
      <c r="C77" s="22"/>
      <c r="D77" s="87"/>
      <c r="E77" s="16"/>
      <c r="F77" s="15"/>
      <c r="G77" s="110"/>
      <c r="H77" s="87"/>
      <c r="I77" s="16"/>
      <c r="J77" s="15"/>
      <c r="K77" s="110"/>
      <c r="L77" s="581">
        <v>1</v>
      </c>
      <c r="M77" s="16"/>
      <c r="N77" s="15"/>
      <c r="O77" s="110"/>
      <c r="P77" s="87"/>
      <c r="Q77" s="146"/>
      <c r="R77" s="147"/>
      <c r="T77" s="150"/>
      <c r="U77" s="151">
        <v>1</v>
      </c>
      <c r="V77" s="721"/>
      <c r="W77" s="174">
        <f t="shared" si="25"/>
        <v>0</v>
      </c>
      <c r="X77" s="207">
        <f t="shared" si="25"/>
        <v>1</v>
      </c>
      <c r="Y77" s="74">
        <f t="shared" si="26"/>
        <v>1</v>
      </c>
    </row>
    <row r="78" spans="2:26" ht="15" customHeight="1" x14ac:dyDescent="0.2">
      <c r="B78" s="64" t="s">
        <v>32</v>
      </c>
      <c r="C78" s="88"/>
      <c r="D78" s="89"/>
      <c r="E78" s="30"/>
      <c r="F78" s="31"/>
      <c r="G78" s="112"/>
      <c r="H78" s="89"/>
      <c r="I78" s="30"/>
      <c r="J78" s="31"/>
      <c r="K78" s="112"/>
      <c r="L78" s="89"/>
      <c r="M78" s="30"/>
      <c r="N78" s="31"/>
      <c r="O78" s="112"/>
      <c r="P78" s="89"/>
      <c r="Q78" s="148"/>
      <c r="R78" s="149"/>
      <c r="T78" s="146"/>
      <c r="U78" s="147"/>
      <c r="V78" s="721"/>
      <c r="W78" s="176">
        <f t="shared" si="25"/>
        <v>0</v>
      </c>
      <c r="X78" s="208">
        <f t="shared" si="25"/>
        <v>0</v>
      </c>
      <c r="Y78" s="75">
        <f t="shared" si="26"/>
        <v>0</v>
      </c>
    </row>
    <row r="79" spans="2:26" ht="15" customHeight="1" x14ac:dyDescent="0.2">
      <c r="B79" s="63" t="s">
        <v>33</v>
      </c>
      <c r="C79" s="22"/>
      <c r="D79" s="87"/>
      <c r="E79" s="542">
        <v>1</v>
      </c>
      <c r="F79" s="15"/>
      <c r="G79" s="546">
        <v>1</v>
      </c>
      <c r="H79" s="87"/>
      <c r="I79" s="16"/>
      <c r="J79" s="15"/>
      <c r="K79" s="546">
        <v>1</v>
      </c>
      <c r="L79" s="87"/>
      <c r="M79" s="16"/>
      <c r="N79" s="544">
        <v>1</v>
      </c>
      <c r="O79" s="110"/>
      <c r="P79" s="87"/>
      <c r="Q79" s="146"/>
      <c r="R79" s="147"/>
      <c r="T79" s="146">
        <v>1</v>
      </c>
      <c r="U79" s="147">
        <v>3</v>
      </c>
      <c r="V79" s="721"/>
      <c r="W79" s="174">
        <f t="shared" si="25"/>
        <v>3</v>
      </c>
      <c r="X79" s="207">
        <f t="shared" si="25"/>
        <v>1</v>
      </c>
      <c r="Y79" s="74">
        <f t="shared" si="26"/>
        <v>4</v>
      </c>
    </row>
    <row r="80" spans="2:26" ht="15" customHeight="1" x14ac:dyDescent="0.2">
      <c r="B80" s="65" t="s">
        <v>34</v>
      </c>
      <c r="C80" s="93"/>
      <c r="D80" s="94"/>
      <c r="E80" s="575">
        <v>1</v>
      </c>
      <c r="F80" s="771">
        <v>1</v>
      </c>
      <c r="G80" s="108"/>
      <c r="H80" s="777">
        <v>1</v>
      </c>
      <c r="I80" s="33"/>
      <c r="J80" s="34"/>
      <c r="K80" s="108"/>
      <c r="L80" s="94"/>
      <c r="M80" s="33"/>
      <c r="N80" s="34"/>
      <c r="O80" s="108"/>
      <c r="P80" s="583">
        <v>1</v>
      </c>
      <c r="Q80" s="150"/>
      <c r="R80" s="151"/>
      <c r="T80" s="146">
        <v>2</v>
      </c>
      <c r="U80" s="147">
        <v>2</v>
      </c>
      <c r="V80" s="721"/>
      <c r="W80" s="178">
        <f t="shared" si="25"/>
        <v>1</v>
      </c>
      <c r="X80" s="209">
        <f t="shared" si="25"/>
        <v>3</v>
      </c>
      <c r="Y80" s="76">
        <f t="shared" si="26"/>
        <v>4</v>
      </c>
    </row>
    <row r="81" spans="2:26" ht="15" customHeight="1" x14ac:dyDescent="0.2">
      <c r="B81" s="63" t="s">
        <v>35</v>
      </c>
      <c r="C81" s="22"/>
      <c r="D81" s="87"/>
      <c r="E81" s="16"/>
      <c r="F81" s="15"/>
      <c r="G81" s="110"/>
      <c r="H81" s="87"/>
      <c r="I81" s="16"/>
      <c r="J81" s="15"/>
      <c r="K81" s="110"/>
      <c r="L81" s="543">
        <v>1</v>
      </c>
      <c r="M81" s="16"/>
      <c r="N81" s="15"/>
      <c r="O81" s="110"/>
      <c r="P81" s="87"/>
      <c r="Q81" s="548">
        <v>1</v>
      </c>
      <c r="R81" s="147"/>
      <c r="T81" s="148">
        <v>2</v>
      </c>
      <c r="U81" s="149"/>
      <c r="V81" s="721"/>
      <c r="W81" s="176">
        <f t="shared" si="25"/>
        <v>1</v>
      </c>
      <c r="X81" s="208">
        <f t="shared" si="25"/>
        <v>1</v>
      </c>
      <c r="Y81" s="75">
        <f t="shared" si="26"/>
        <v>2</v>
      </c>
    </row>
    <row r="82" spans="2:26" ht="15" customHeight="1" x14ac:dyDescent="0.2">
      <c r="B82" s="63" t="s">
        <v>36</v>
      </c>
      <c r="C82" s="22"/>
      <c r="D82" s="87"/>
      <c r="E82" s="545">
        <v>1</v>
      </c>
      <c r="F82" s="15"/>
      <c r="G82" s="546">
        <v>1</v>
      </c>
      <c r="H82" s="543">
        <v>1</v>
      </c>
      <c r="I82" s="16"/>
      <c r="J82" s="15"/>
      <c r="K82" s="110"/>
      <c r="L82" s="87"/>
      <c r="M82" s="16"/>
      <c r="N82" s="15"/>
      <c r="O82" s="110"/>
      <c r="P82" s="87"/>
      <c r="Q82" s="146"/>
      <c r="R82" s="147"/>
      <c r="T82" s="146">
        <v>2</v>
      </c>
      <c r="U82" s="147">
        <v>1</v>
      </c>
      <c r="V82" s="721"/>
      <c r="W82" s="174">
        <f t="shared" si="25"/>
        <v>2</v>
      </c>
      <c r="X82" s="207">
        <f t="shared" si="25"/>
        <v>1</v>
      </c>
      <c r="Y82" s="74">
        <f t="shared" si="26"/>
        <v>3</v>
      </c>
    </row>
    <row r="83" spans="2:26" ht="15" customHeight="1" x14ac:dyDescent="0.2">
      <c r="B83" s="63" t="s">
        <v>37</v>
      </c>
      <c r="C83" s="22"/>
      <c r="D83" s="87"/>
      <c r="E83" s="16"/>
      <c r="F83" s="544">
        <v>1</v>
      </c>
      <c r="G83" s="546">
        <v>1</v>
      </c>
      <c r="H83" s="87"/>
      <c r="I83" s="16"/>
      <c r="J83" s="15"/>
      <c r="K83" s="110"/>
      <c r="L83" s="87"/>
      <c r="M83" s="16"/>
      <c r="N83" s="15"/>
      <c r="O83" s="110"/>
      <c r="P83" s="87"/>
      <c r="Q83" s="146"/>
      <c r="R83" s="147"/>
      <c r="T83" s="150">
        <v>1</v>
      </c>
      <c r="U83" s="151">
        <v>1</v>
      </c>
      <c r="V83" s="721"/>
      <c r="W83" s="178">
        <f t="shared" si="25"/>
        <v>1</v>
      </c>
      <c r="X83" s="209">
        <f t="shared" si="25"/>
        <v>1</v>
      </c>
      <c r="Y83" s="76">
        <f t="shared" si="26"/>
        <v>2</v>
      </c>
    </row>
    <row r="84" spans="2:26" ht="15" customHeight="1" x14ac:dyDescent="0.2">
      <c r="B84" s="64" t="s">
        <v>38</v>
      </c>
      <c r="C84" s="654">
        <v>1</v>
      </c>
      <c r="D84" s="89"/>
      <c r="E84" s="30"/>
      <c r="F84" s="31"/>
      <c r="G84" s="579">
        <v>1</v>
      </c>
      <c r="H84" s="89"/>
      <c r="I84" s="30"/>
      <c r="J84" s="31"/>
      <c r="K84" s="112"/>
      <c r="L84" s="89"/>
      <c r="M84" s="30"/>
      <c r="N84" s="31"/>
      <c r="O84" s="773">
        <v>1</v>
      </c>
      <c r="P84" s="89"/>
      <c r="Q84" s="148"/>
      <c r="R84" s="149"/>
      <c r="T84" s="146">
        <v>2</v>
      </c>
      <c r="U84" s="147">
        <v>1</v>
      </c>
      <c r="V84" s="721"/>
      <c r="W84" s="174">
        <f t="shared" si="25"/>
        <v>3</v>
      </c>
      <c r="X84" s="207">
        <f t="shared" si="25"/>
        <v>0</v>
      </c>
      <c r="Y84" s="74">
        <f t="shared" si="26"/>
        <v>3</v>
      </c>
    </row>
    <row r="85" spans="2:26" ht="15" customHeight="1" x14ac:dyDescent="0.2">
      <c r="B85" s="63" t="s">
        <v>39</v>
      </c>
      <c r="C85" s="22"/>
      <c r="D85" s="87"/>
      <c r="E85" s="545">
        <v>1</v>
      </c>
      <c r="F85" s="544">
        <v>3</v>
      </c>
      <c r="G85" s="110"/>
      <c r="H85" s="87"/>
      <c r="I85" s="16"/>
      <c r="J85" s="15"/>
      <c r="K85" s="774">
        <v>1</v>
      </c>
      <c r="L85" s="543">
        <v>1</v>
      </c>
      <c r="M85" s="16"/>
      <c r="N85" s="15"/>
      <c r="O85" s="110"/>
      <c r="P85" s="87"/>
      <c r="Q85" s="146"/>
      <c r="R85" s="147"/>
      <c r="T85" s="146">
        <v>4</v>
      </c>
      <c r="U85" s="147">
        <v>2</v>
      </c>
      <c r="V85" s="721"/>
      <c r="W85" s="174">
        <f t="shared" si="25"/>
        <v>2</v>
      </c>
      <c r="X85" s="207">
        <f t="shared" si="25"/>
        <v>4</v>
      </c>
      <c r="Y85" s="74">
        <f t="shared" si="26"/>
        <v>6</v>
      </c>
    </row>
    <row r="86" spans="2:26" ht="15" customHeight="1" thickBot="1" x14ac:dyDescent="0.25">
      <c r="B86" s="63" t="s">
        <v>40</v>
      </c>
      <c r="C86" s="96"/>
      <c r="D86" s="97"/>
      <c r="E86" s="115"/>
      <c r="F86" s="28"/>
      <c r="G86" s="113"/>
      <c r="H86" s="772">
        <v>1</v>
      </c>
      <c r="I86" s="115"/>
      <c r="J86" s="28"/>
      <c r="K86" s="113"/>
      <c r="L86" s="97"/>
      <c r="M86" s="115"/>
      <c r="N86" s="28"/>
      <c r="O86" s="113"/>
      <c r="P86" s="97"/>
      <c r="Q86" s="152"/>
      <c r="R86" s="153"/>
      <c r="T86" s="146">
        <v>1</v>
      </c>
      <c r="U86" s="147">
        <v>0</v>
      </c>
      <c r="V86" s="721"/>
      <c r="W86" s="199">
        <f t="shared" si="25"/>
        <v>0</v>
      </c>
      <c r="X86" s="210">
        <f t="shared" si="25"/>
        <v>1</v>
      </c>
      <c r="Y86" s="77">
        <f t="shared" si="26"/>
        <v>1</v>
      </c>
    </row>
    <row r="87" spans="2:26" ht="15" customHeight="1" thickBot="1" x14ac:dyDescent="0.25">
      <c r="B87" s="66" t="s">
        <v>29</v>
      </c>
      <c r="C87" s="775">
        <f>SUM(C75:C86)</f>
        <v>1</v>
      </c>
      <c r="D87" s="776">
        <f>SUM(D75:D86)</f>
        <v>0</v>
      </c>
      <c r="E87" s="775">
        <f t="shared" ref="E87:R87" si="27">SUM(E75:E86)</f>
        <v>4</v>
      </c>
      <c r="F87" s="776">
        <f t="shared" si="27"/>
        <v>6</v>
      </c>
      <c r="G87" s="775">
        <f t="shared" si="27"/>
        <v>5</v>
      </c>
      <c r="H87" s="776">
        <f t="shared" si="27"/>
        <v>8</v>
      </c>
      <c r="I87" s="775">
        <f t="shared" si="27"/>
        <v>0</v>
      </c>
      <c r="J87" s="776">
        <f t="shared" si="27"/>
        <v>1</v>
      </c>
      <c r="K87" s="775">
        <f t="shared" si="27"/>
        <v>2</v>
      </c>
      <c r="L87" s="776">
        <f t="shared" si="27"/>
        <v>3</v>
      </c>
      <c r="M87" s="775">
        <f t="shared" si="27"/>
        <v>0</v>
      </c>
      <c r="N87" s="776">
        <f t="shared" si="27"/>
        <v>1</v>
      </c>
      <c r="O87" s="775">
        <f t="shared" si="27"/>
        <v>1</v>
      </c>
      <c r="P87" s="776">
        <f t="shared" si="27"/>
        <v>1</v>
      </c>
      <c r="Q87" s="775">
        <f t="shared" si="27"/>
        <v>1</v>
      </c>
      <c r="R87" s="776">
        <f t="shared" si="27"/>
        <v>0</v>
      </c>
      <c r="T87" s="59">
        <f t="shared" ref="T87:U87" si="28">SUM(T75:T86)</f>
        <v>20</v>
      </c>
      <c r="U87" s="56">
        <f t="shared" si="28"/>
        <v>14</v>
      </c>
      <c r="V87" s="721"/>
      <c r="W87" s="785">
        <f t="shared" si="25"/>
        <v>14</v>
      </c>
      <c r="X87" s="60">
        <f t="shared" si="25"/>
        <v>20</v>
      </c>
      <c r="Y87" s="57">
        <f t="shared" si="26"/>
        <v>34</v>
      </c>
    </row>
    <row r="88" spans="2:26" ht="15" hidden="1" customHeight="1" x14ac:dyDescent="0.2">
      <c r="B88" s="442" t="s">
        <v>30</v>
      </c>
      <c r="C88" s="447">
        <f>C75</f>
        <v>0</v>
      </c>
      <c r="D88" s="467">
        <f t="shared" ref="D88:R88" si="29">D75</f>
        <v>0</v>
      </c>
      <c r="E88" s="447">
        <f t="shared" si="29"/>
        <v>0</v>
      </c>
      <c r="F88" s="467">
        <f t="shared" si="29"/>
        <v>0</v>
      </c>
      <c r="G88" s="447">
        <f t="shared" si="29"/>
        <v>0</v>
      </c>
      <c r="H88" s="467">
        <f t="shared" si="29"/>
        <v>3</v>
      </c>
      <c r="I88" s="447">
        <f t="shared" si="29"/>
        <v>0</v>
      </c>
      <c r="J88" s="467">
        <f t="shared" si="29"/>
        <v>0</v>
      </c>
      <c r="K88" s="447">
        <f t="shared" si="29"/>
        <v>0</v>
      </c>
      <c r="L88" s="467">
        <f t="shared" si="29"/>
        <v>0</v>
      </c>
      <c r="M88" s="447">
        <f t="shared" si="29"/>
        <v>0</v>
      </c>
      <c r="N88" s="467">
        <f t="shared" si="29"/>
        <v>0</v>
      </c>
      <c r="O88" s="447">
        <f t="shared" si="29"/>
        <v>0</v>
      </c>
      <c r="P88" s="467">
        <f t="shared" si="29"/>
        <v>0</v>
      </c>
      <c r="Q88" s="447">
        <f t="shared" si="29"/>
        <v>0</v>
      </c>
      <c r="R88" s="467">
        <f t="shared" si="29"/>
        <v>0</v>
      </c>
      <c r="T88" s="447">
        <f>T75</f>
        <v>1</v>
      </c>
      <c r="U88" s="467">
        <f>U75</f>
        <v>2</v>
      </c>
      <c r="W88" s="447">
        <f>W75</f>
        <v>0</v>
      </c>
      <c r="X88" s="449">
        <f>X75</f>
        <v>3</v>
      </c>
      <c r="Y88" s="456">
        <f>Y75</f>
        <v>3</v>
      </c>
    </row>
    <row r="89" spans="2:26" s="14" customFormat="1" ht="15" hidden="1" customHeight="1" x14ac:dyDescent="0.2">
      <c r="B89" s="443" t="s">
        <v>31</v>
      </c>
      <c r="C89" s="461">
        <f>C76+C88</f>
        <v>0</v>
      </c>
      <c r="D89" s="468">
        <f t="shared" ref="D89:R99" si="30">D76+D88</f>
        <v>0</v>
      </c>
      <c r="E89" s="461">
        <f t="shared" si="30"/>
        <v>0</v>
      </c>
      <c r="F89" s="468">
        <f t="shared" si="30"/>
        <v>1</v>
      </c>
      <c r="G89" s="461">
        <f t="shared" si="30"/>
        <v>1</v>
      </c>
      <c r="H89" s="468">
        <f t="shared" si="30"/>
        <v>5</v>
      </c>
      <c r="I89" s="461">
        <f t="shared" si="30"/>
        <v>0</v>
      </c>
      <c r="J89" s="468">
        <f t="shared" si="30"/>
        <v>1</v>
      </c>
      <c r="K89" s="461">
        <f t="shared" si="30"/>
        <v>0</v>
      </c>
      <c r="L89" s="468">
        <f t="shared" si="30"/>
        <v>0</v>
      </c>
      <c r="M89" s="461">
        <f t="shared" si="30"/>
        <v>0</v>
      </c>
      <c r="N89" s="468">
        <f t="shared" si="30"/>
        <v>0</v>
      </c>
      <c r="O89" s="461">
        <f t="shared" si="30"/>
        <v>0</v>
      </c>
      <c r="P89" s="468">
        <f t="shared" si="30"/>
        <v>0</v>
      </c>
      <c r="Q89" s="461">
        <f t="shared" si="30"/>
        <v>0</v>
      </c>
      <c r="R89" s="468">
        <f t="shared" si="30"/>
        <v>0</v>
      </c>
      <c r="S89" s="1"/>
      <c r="T89" s="461">
        <f t="shared" ref="T89:U99" si="31">T76+T88</f>
        <v>5</v>
      </c>
      <c r="U89" s="468">
        <f t="shared" si="31"/>
        <v>3</v>
      </c>
      <c r="V89" s="10"/>
      <c r="W89" s="461">
        <f t="shared" ref="W89:Y99" si="32">W76+W88</f>
        <v>1</v>
      </c>
      <c r="X89" s="450">
        <f t="shared" si="32"/>
        <v>7</v>
      </c>
      <c r="Y89" s="457">
        <f t="shared" si="32"/>
        <v>8</v>
      </c>
      <c r="Z89" s="10"/>
    </row>
    <row r="90" spans="2:26" s="14" customFormat="1" ht="15" hidden="1" customHeight="1" x14ac:dyDescent="0.2">
      <c r="B90" s="443" t="s">
        <v>58</v>
      </c>
      <c r="C90" s="462">
        <f t="shared" ref="C90:C99" si="33">C77+C89</f>
        <v>0</v>
      </c>
      <c r="D90" s="469">
        <f t="shared" si="30"/>
        <v>0</v>
      </c>
      <c r="E90" s="462">
        <f t="shared" si="30"/>
        <v>0</v>
      </c>
      <c r="F90" s="469">
        <f t="shared" si="30"/>
        <v>1</v>
      </c>
      <c r="G90" s="462">
        <f t="shared" si="30"/>
        <v>1</v>
      </c>
      <c r="H90" s="469">
        <f t="shared" si="30"/>
        <v>5</v>
      </c>
      <c r="I90" s="462">
        <f t="shared" si="30"/>
        <v>0</v>
      </c>
      <c r="J90" s="469">
        <f t="shared" si="30"/>
        <v>1</v>
      </c>
      <c r="K90" s="462">
        <f t="shared" si="30"/>
        <v>0</v>
      </c>
      <c r="L90" s="469">
        <f t="shared" si="30"/>
        <v>1</v>
      </c>
      <c r="M90" s="462">
        <f t="shared" si="30"/>
        <v>0</v>
      </c>
      <c r="N90" s="469">
        <f t="shared" si="30"/>
        <v>0</v>
      </c>
      <c r="O90" s="462">
        <f t="shared" si="30"/>
        <v>0</v>
      </c>
      <c r="P90" s="469">
        <f t="shared" si="30"/>
        <v>0</v>
      </c>
      <c r="Q90" s="462">
        <f t="shared" si="30"/>
        <v>0</v>
      </c>
      <c r="R90" s="469">
        <f t="shared" si="30"/>
        <v>0</v>
      </c>
      <c r="S90" s="1"/>
      <c r="T90" s="462">
        <f t="shared" si="31"/>
        <v>5</v>
      </c>
      <c r="U90" s="469">
        <f t="shared" si="31"/>
        <v>4</v>
      </c>
      <c r="V90" s="10"/>
      <c r="W90" s="462">
        <f t="shared" si="32"/>
        <v>1</v>
      </c>
      <c r="X90" s="452">
        <f t="shared" si="32"/>
        <v>8</v>
      </c>
      <c r="Y90" s="458">
        <f t="shared" si="32"/>
        <v>9</v>
      </c>
      <c r="Z90" s="10"/>
    </row>
    <row r="91" spans="2:26" s="14" customFormat="1" ht="15" hidden="1" customHeight="1" x14ac:dyDescent="0.2">
      <c r="B91" s="444" t="s">
        <v>32</v>
      </c>
      <c r="C91" s="461">
        <f t="shared" si="33"/>
        <v>0</v>
      </c>
      <c r="D91" s="468">
        <f t="shared" si="30"/>
        <v>0</v>
      </c>
      <c r="E91" s="461">
        <f t="shared" si="30"/>
        <v>0</v>
      </c>
      <c r="F91" s="468">
        <f t="shared" si="30"/>
        <v>1</v>
      </c>
      <c r="G91" s="461">
        <f t="shared" si="30"/>
        <v>1</v>
      </c>
      <c r="H91" s="468">
        <f t="shared" si="30"/>
        <v>5</v>
      </c>
      <c r="I91" s="461">
        <f t="shared" si="30"/>
        <v>0</v>
      </c>
      <c r="J91" s="468">
        <f t="shared" si="30"/>
        <v>1</v>
      </c>
      <c r="K91" s="461">
        <f t="shared" si="30"/>
        <v>0</v>
      </c>
      <c r="L91" s="468">
        <f t="shared" si="30"/>
        <v>1</v>
      </c>
      <c r="M91" s="461">
        <f t="shared" si="30"/>
        <v>0</v>
      </c>
      <c r="N91" s="468">
        <f t="shared" si="30"/>
        <v>0</v>
      </c>
      <c r="O91" s="461">
        <f t="shared" si="30"/>
        <v>0</v>
      </c>
      <c r="P91" s="468">
        <f t="shared" si="30"/>
        <v>0</v>
      </c>
      <c r="Q91" s="461">
        <f t="shared" si="30"/>
        <v>0</v>
      </c>
      <c r="R91" s="468">
        <f t="shared" si="30"/>
        <v>0</v>
      </c>
      <c r="S91" s="1"/>
      <c r="T91" s="461">
        <f t="shared" si="31"/>
        <v>5</v>
      </c>
      <c r="U91" s="468">
        <f t="shared" si="31"/>
        <v>4</v>
      </c>
      <c r="V91" s="10"/>
      <c r="W91" s="461">
        <f t="shared" si="32"/>
        <v>1</v>
      </c>
      <c r="X91" s="450">
        <f t="shared" si="32"/>
        <v>8</v>
      </c>
      <c r="Y91" s="457">
        <f t="shared" si="32"/>
        <v>9</v>
      </c>
      <c r="Z91" s="10"/>
    </row>
    <row r="92" spans="2:26" s="14" customFormat="1" ht="15" hidden="1" customHeight="1" x14ac:dyDescent="0.2">
      <c r="B92" s="443" t="s">
        <v>33</v>
      </c>
      <c r="C92" s="461">
        <f t="shared" si="33"/>
        <v>0</v>
      </c>
      <c r="D92" s="468">
        <f t="shared" si="30"/>
        <v>0</v>
      </c>
      <c r="E92" s="461">
        <f t="shared" si="30"/>
        <v>1</v>
      </c>
      <c r="F92" s="468">
        <f t="shared" si="30"/>
        <v>1</v>
      </c>
      <c r="G92" s="461">
        <f t="shared" si="30"/>
        <v>2</v>
      </c>
      <c r="H92" s="468">
        <f t="shared" si="30"/>
        <v>5</v>
      </c>
      <c r="I92" s="461">
        <f t="shared" si="30"/>
        <v>0</v>
      </c>
      <c r="J92" s="468">
        <f t="shared" si="30"/>
        <v>1</v>
      </c>
      <c r="K92" s="461">
        <f t="shared" si="30"/>
        <v>1</v>
      </c>
      <c r="L92" s="468">
        <f t="shared" si="30"/>
        <v>1</v>
      </c>
      <c r="M92" s="461">
        <f t="shared" si="30"/>
        <v>0</v>
      </c>
      <c r="N92" s="468">
        <f t="shared" si="30"/>
        <v>1</v>
      </c>
      <c r="O92" s="461">
        <f t="shared" si="30"/>
        <v>0</v>
      </c>
      <c r="P92" s="468">
        <f t="shared" si="30"/>
        <v>0</v>
      </c>
      <c r="Q92" s="461">
        <f t="shared" si="30"/>
        <v>0</v>
      </c>
      <c r="R92" s="468">
        <f t="shared" si="30"/>
        <v>0</v>
      </c>
      <c r="S92" s="1"/>
      <c r="T92" s="461">
        <f t="shared" si="31"/>
        <v>6</v>
      </c>
      <c r="U92" s="468">
        <f t="shared" si="31"/>
        <v>7</v>
      </c>
      <c r="V92" s="10"/>
      <c r="W92" s="461">
        <f t="shared" si="32"/>
        <v>4</v>
      </c>
      <c r="X92" s="450">
        <f t="shared" si="32"/>
        <v>9</v>
      </c>
      <c r="Y92" s="457">
        <f t="shared" si="32"/>
        <v>13</v>
      </c>
      <c r="Z92" s="10"/>
    </row>
    <row r="93" spans="2:26" s="14" customFormat="1" ht="15" hidden="1" customHeight="1" x14ac:dyDescent="0.2">
      <c r="B93" s="445" t="s">
        <v>34</v>
      </c>
      <c r="C93" s="461">
        <f t="shared" si="33"/>
        <v>0</v>
      </c>
      <c r="D93" s="468">
        <f t="shared" si="30"/>
        <v>0</v>
      </c>
      <c r="E93" s="461">
        <f t="shared" si="30"/>
        <v>2</v>
      </c>
      <c r="F93" s="468">
        <f t="shared" si="30"/>
        <v>2</v>
      </c>
      <c r="G93" s="461">
        <f t="shared" si="30"/>
        <v>2</v>
      </c>
      <c r="H93" s="468">
        <f t="shared" si="30"/>
        <v>6</v>
      </c>
      <c r="I93" s="461">
        <f t="shared" si="30"/>
        <v>0</v>
      </c>
      <c r="J93" s="468">
        <f t="shared" si="30"/>
        <v>1</v>
      </c>
      <c r="K93" s="461">
        <f t="shared" si="30"/>
        <v>1</v>
      </c>
      <c r="L93" s="468">
        <f t="shared" si="30"/>
        <v>1</v>
      </c>
      <c r="M93" s="461">
        <f t="shared" si="30"/>
        <v>0</v>
      </c>
      <c r="N93" s="468">
        <f t="shared" si="30"/>
        <v>1</v>
      </c>
      <c r="O93" s="461">
        <f t="shared" si="30"/>
        <v>0</v>
      </c>
      <c r="P93" s="468">
        <f t="shared" si="30"/>
        <v>1</v>
      </c>
      <c r="Q93" s="461">
        <f t="shared" si="30"/>
        <v>0</v>
      </c>
      <c r="R93" s="468">
        <f t="shared" si="30"/>
        <v>0</v>
      </c>
      <c r="S93" s="1"/>
      <c r="T93" s="461">
        <f t="shared" si="31"/>
        <v>8</v>
      </c>
      <c r="U93" s="468">
        <f t="shared" si="31"/>
        <v>9</v>
      </c>
      <c r="V93" s="10"/>
      <c r="W93" s="461">
        <f t="shared" si="32"/>
        <v>5</v>
      </c>
      <c r="X93" s="450">
        <f t="shared" si="32"/>
        <v>12</v>
      </c>
      <c r="Y93" s="457">
        <f t="shared" si="32"/>
        <v>17</v>
      </c>
      <c r="Z93" s="10"/>
    </row>
    <row r="94" spans="2:26" s="14" customFormat="1" ht="15" hidden="1" customHeight="1" x14ac:dyDescent="0.2">
      <c r="B94" s="443" t="s">
        <v>35</v>
      </c>
      <c r="C94" s="463">
        <f t="shared" si="33"/>
        <v>0</v>
      </c>
      <c r="D94" s="470">
        <f t="shared" si="30"/>
        <v>0</v>
      </c>
      <c r="E94" s="463">
        <f t="shared" si="30"/>
        <v>2</v>
      </c>
      <c r="F94" s="470">
        <f t="shared" si="30"/>
        <v>2</v>
      </c>
      <c r="G94" s="463">
        <f t="shared" si="30"/>
        <v>2</v>
      </c>
      <c r="H94" s="470">
        <f t="shared" si="30"/>
        <v>6</v>
      </c>
      <c r="I94" s="463">
        <f t="shared" si="30"/>
        <v>0</v>
      </c>
      <c r="J94" s="470">
        <f t="shared" si="30"/>
        <v>1</v>
      </c>
      <c r="K94" s="463">
        <f t="shared" si="30"/>
        <v>1</v>
      </c>
      <c r="L94" s="470">
        <f t="shared" si="30"/>
        <v>2</v>
      </c>
      <c r="M94" s="463">
        <f t="shared" si="30"/>
        <v>0</v>
      </c>
      <c r="N94" s="470">
        <f t="shared" si="30"/>
        <v>1</v>
      </c>
      <c r="O94" s="463">
        <f t="shared" si="30"/>
        <v>0</v>
      </c>
      <c r="P94" s="470">
        <f t="shared" si="30"/>
        <v>1</v>
      </c>
      <c r="Q94" s="463">
        <f t="shared" si="30"/>
        <v>1</v>
      </c>
      <c r="R94" s="470">
        <f t="shared" si="30"/>
        <v>0</v>
      </c>
      <c r="S94" s="1"/>
      <c r="T94" s="463">
        <f t="shared" si="31"/>
        <v>10</v>
      </c>
      <c r="U94" s="470">
        <f t="shared" si="31"/>
        <v>9</v>
      </c>
      <c r="V94" s="10"/>
      <c r="W94" s="463">
        <f t="shared" si="32"/>
        <v>6</v>
      </c>
      <c r="X94" s="454">
        <f t="shared" si="32"/>
        <v>13</v>
      </c>
      <c r="Y94" s="459">
        <f t="shared" si="32"/>
        <v>19</v>
      </c>
      <c r="Z94" s="10"/>
    </row>
    <row r="95" spans="2:26" s="14" customFormat="1" ht="15" hidden="1" customHeight="1" x14ac:dyDescent="0.2">
      <c r="B95" s="443" t="s">
        <v>36</v>
      </c>
      <c r="C95" s="461">
        <f t="shared" si="33"/>
        <v>0</v>
      </c>
      <c r="D95" s="468">
        <f t="shared" si="30"/>
        <v>0</v>
      </c>
      <c r="E95" s="461">
        <f t="shared" si="30"/>
        <v>3</v>
      </c>
      <c r="F95" s="468">
        <f t="shared" si="30"/>
        <v>2</v>
      </c>
      <c r="G95" s="461">
        <f t="shared" si="30"/>
        <v>3</v>
      </c>
      <c r="H95" s="468">
        <f t="shared" si="30"/>
        <v>7</v>
      </c>
      <c r="I95" s="461">
        <f t="shared" si="30"/>
        <v>0</v>
      </c>
      <c r="J95" s="468">
        <f t="shared" si="30"/>
        <v>1</v>
      </c>
      <c r="K95" s="461">
        <f t="shared" si="30"/>
        <v>1</v>
      </c>
      <c r="L95" s="468">
        <f t="shared" si="30"/>
        <v>2</v>
      </c>
      <c r="M95" s="461">
        <f t="shared" si="30"/>
        <v>0</v>
      </c>
      <c r="N95" s="468">
        <f t="shared" si="30"/>
        <v>1</v>
      </c>
      <c r="O95" s="461">
        <f t="shared" si="30"/>
        <v>0</v>
      </c>
      <c r="P95" s="468">
        <f t="shared" si="30"/>
        <v>1</v>
      </c>
      <c r="Q95" s="461">
        <f t="shared" si="30"/>
        <v>1</v>
      </c>
      <c r="R95" s="468">
        <f t="shared" si="30"/>
        <v>0</v>
      </c>
      <c r="S95" s="1"/>
      <c r="T95" s="461">
        <f t="shared" si="31"/>
        <v>12</v>
      </c>
      <c r="U95" s="468">
        <f t="shared" si="31"/>
        <v>10</v>
      </c>
      <c r="V95" s="10"/>
      <c r="W95" s="461">
        <f t="shared" si="32"/>
        <v>8</v>
      </c>
      <c r="X95" s="450">
        <f t="shared" si="32"/>
        <v>14</v>
      </c>
      <c r="Y95" s="457">
        <f t="shared" si="32"/>
        <v>22</v>
      </c>
      <c r="Z95" s="10"/>
    </row>
    <row r="96" spans="2:26" s="14" customFormat="1" ht="15" hidden="1" customHeight="1" x14ac:dyDescent="0.2">
      <c r="B96" s="443" t="s">
        <v>37</v>
      </c>
      <c r="C96" s="462">
        <f t="shared" si="33"/>
        <v>0</v>
      </c>
      <c r="D96" s="469">
        <f t="shared" si="30"/>
        <v>0</v>
      </c>
      <c r="E96" s="462">
        <f t="shared" si="30"/>
        <v>3</v>
      </c>
      <c r="F96" s="469">
        <f t="shared" si="30"/>
        <v>3</v>
      </c>
      <c r="G96" s="462">
        <f t="shared" si="30"/>
        <v>4</v>
      </c>
      <c r="H96" s="469">
        <f t="shared" si="30"/>
        <v>7</v>
      </c>
      <c r="I96" s="462">
        <f t="shared" si="30"/>
        <v>0</v>
      </c>
      <c r="J96" s="469">
        <f t="shared" si="30"/>
        <v>1</v>
      </c>
      <c r="K96" s="462">
        <f t="shared" si="30"/>
        <v>1</v>
      </c>
      <c r="L96" s="469">
        <f t="shared" si="30"/>
        <v>2</v>
      </c>
      <c r="M96" s="462">
        <f t="shared" si="30"/>
        <v>0</v>
      </c>
      <c r="N96" s="469">
        <f t="shared" si="30"/>
        <v>1</v>
      </c>
      <c r="O96" s="462">
        <f t="shared" si="30"/>
        <v>0</v>
      </c>
      <c r="P96" s="469">
        <f t="shared" si="30"/>
        <v>1</v>
      </c>
      <c r="Q96" s="462">
        <f t="shared" si="30"/>
        <v>1</v>
      </c>
      <c r="R96" s="469">
        <f t="shared" si="30"/>
        <v>0</v>
      </c>
      <c r="S96" s="1"/>
      <c r="T96" s="462">
        <f t="shared" si="31"/>
        <v>13</v>
      </c>
      <c r="U96" s="469">
        <f t="shared" si="31"/>
        <v>11</v>
      </c>
      <c r="V96" s="10"/>
      <c r="W96" s="462">
        <f t="shared" si="32"/>
        <v>9</v>
      </c>
      <c r="X96" s="452">
        <f t="shared" si="32"/>
        <v>15</v>
      </c>
      <c r="Y96" s="458">
        <f t="shared" si="32"/>
        <v>24</v>
      </c>
      <c r="Z96" s="10"/>
    </row>
    <row r="97" spans="2:26" s="14" customFormat="1" ht="15" hidden="1" customHeight="1" x14ac:dyDescent="0.2">
      <c r="B97" s="444" t="s">
        <v>38</v>
      </c>
      <c r="C97" s="461">
        <f t="shared" si="33"/>
        <v>1</v>
      </c>
      <c r="D97" s="468">
        <f t="shared" si="30"/>
        <v>0</v>
      </c>
      <c r="E97" s="461">
        <f t="shared" si="30"/>
        <v>3</v>
      </c>
      <c r="F97" s="468">
        <f t="shared" si="30"/>
        <v>3</v>
      </c>
      <c r="G97" s="461">
        <f t="shared" si="30"/>
        <v>5</v>
      </c>
      <c r="H97" s="468">
        <f t="shared" si="30"/>
        <v>7</v>
      </c>
      <c r="I97" s="461">
        <f t="shared" si="30"/>
        <v>0</v>
      </c>
      <c r="J97" s="468">
        <f t="shared" si="30"/>
        <v>1</v>
      </c>
      <c r="K97" s="461">
        <f t="shared" si="30"/>
        <v>1</v>
      </c>
      <c r="L97" s="468">
        <f t="shared" si="30"/>
        <v>2</v>
      </c>
      <c r="M97" s="461">
        <f t="shared" si="30"/>
        <v>0</v>
      </c>
      <c r="N97" s="468">
        <f t="shared" si="30"/>
        <v>1</v>
      </c>
      <c r="O97" s="461">
        <f t="shared" si="30"/>
        <v>1</v>
      </c>
      <c r="P97" s="468">
        <f t="shared" si="30"/>
        <v>1</v>
      </c>
      <c r="Q97" s="461">
        <f t="shared" si="30"/>
        <v>1</v>
      </c>
      <c r="R97" s="468">
        <f t="shared" si="30"/>
        <v>0</v>
      </c>
      <c r="S97" s="1"/>
      <c r="T97" s="461">
        <f t="shared" si="31"/>
        <v>15</v>
      </c>
      <c r="U97" s="468">
        <f t="shared" si="31"/>
        <v>12</v>
      </c>
      <c r="V97" s="10"/>
      <c r="W97" s="461">
        <f t="shared" si="32"/>
        <v>12</v>
      </c>
      <c r="X97" s="450">
        <f t="shared" si="32"/>
        <v>15</v>
      </c>
      <c r="Y97" s="457">
        <f t="shared" si="32"/>
        <v>27</v>
      </c>
      <c r="Z97" s="10"/>
    </row>
    <row r="98" spans="2:26" s="14" customFormat="1" ht="15" hidden="1" customHeight="1" x14ac:dyDescent="0.2">
      <c r="B98" s="443" t="s">
        <v>39</v>
      </c>
      <c r="C98" s="461">
        <f t="shared" si="33"/>
        <v>1</v>
      </c>
      <c r="D98" s="468">
        <f t="shared" si="30"/>
        <v>0</v>
      </c>
      <c r="E98" s="461">
        <f t="shared" si="30"/>
        <v>4</v>
      </c>
      <c r="F98" s="468">
        <f t="shared" si="30"/>
        <v>6</v>
      </c>
      <c r="G98" s="461">
        <f t="shared" si="30"/>
        <v>5</v>
      </c>
      <c r="H98" s="468">
        <f t="shared" si="30"/>
        <v>7</v>
      </c>
      <c r="I98" s="461">
        <f t="shared" si="30"/>
        <v>0</v>
      </c>
      <c r="J98" s="468">
        <f t="shared" si="30"/>
        <v>1</v>
      </c>
      <c r="K98" s="461">
        <f t="shared" si="30"/>
        <v>2</v>
      </c>
      <c r="L98" s="468">
        <f t="shared" si="30"/>
        <v>3</v>
      </c>
      <c r="M98" s="461">
        <f t="shared" si="30"/>
        <v>0</v>
      </c>
      <c r="N98" s="468">
        <f t="shared" si="30"/>
        <v>1</v>
      </c>
      <c r="O98" s="461">
        <f t="shared" si="30"/>
        <v>1</v>
      </c>
      <c r="P98" s="468">
        <f t="shared" si="30"/>
        <v>1</v>
      </c>
      <c r="Q98" s="461">
        <f t="shared" si="30"/>
        <v>1</v>
      </c>
      <c r="R98" s="468">
        <f t="shared" si="30"/>
        <v>0</v>
      </c>
      <c r="S98" s="1"/>
      <c r="T98" s="461">
        <f t="shared" si="31"/>
        <v>19</v>
      </c>
      <c r="U98" s="468">
        <f t="shared" si="31"/>
        <v>14</v>
      </c>
      <c r="V98" s="10"/>
      <c r="W98" s="461">
        <f t="shared" si="32"/>
        <v>14</v>
      </c>
      <c r="X98" s="450">
        <f t="shared" si="32"/>
        <v>19</v>
      </c>
      <c r="Y98" s="457">
        <f t="shared" si="32"/>
        <v>33</v>
      </c>
      <c r="Z98" s="10"/>
    </row>
    <row r="99" spans="2:26" s="14" customFormat="1" ht="15" hidden="1" customHeight="1" thickBot="1" x14ac:dyDescent="0.25">
      <c r="B99" s="446" t="s">
        <v>40</v>
      </c>
      <c r="C99" s="464">
        <f t="shared" si="33"/>
        <v>1</v>
      </c>
      <c r="D99" s="471">
        <f t="shared" si="30"/>
        <v>0</v>
      </c>
      <c r="E99" s="464">
        <f t="shared" si="30"/>
        <v>4</v>
      </c>
      <c r="F99" s="471">
        <f t="shared" si="30"/>
        <v>6</v>
      </c>
      <c r="G99" s="464">
        <f t="shared" si="30"/>
        <v>5</v>
      </c>
      <c r="H99" s="471">
        <f t="shared" si="30"/>
        <v>8</v>
      </c>
      <c r="I99" s="464">
        <f t="shared" si="30"/>
        <v>0</v>
      </c>
      <c r="J99" s="471">
        <f t="shared" si="30"/>
        <v>1</v>
      </c>
      <c r="K99" s="464">
        <f t="shared" si="30"/>
        <v>2</v>
      </c>
      <c r="L99" s="471">
        <f t="shared" si="30"/>
        <v>3</v>
      </c>
      <c r="M99" s="464">
        <f t="shared" si="30"/>
        <v>0</v>
      </c>
      <c r="N99" s="471">
        <f t="shared" si="30"/>
        <v>1</v>
      </c>
      <c r="O99" s="464">
        <f t="shared" si="30"/>
        <v>1</v>
      </c>
      <c r="P99" s="471">
        <f t="shared" si="30"/>
        <v>1</v>
      </c>
      <c r="Q99" s="464">
        <f t="shared" si="30"/>
        <v>1</v>
      </c>
      <c r="R99" s="471">
        <f t="shared" si="30"/>
        <v>0</v>
      </c>
      <c r="S99" s="1"/>
      <c r="T99" s="464">
        <f t="shared" si="31"/>
        <v>20</v>
      </c>
      <c r="U99" s="471">
        <f t="shared" si="31"/>
        <v>14</v>
      </c>
      <c r="V99" s="10"/>
      <c r="W99" s="464">
        <f t="shared" si="32"/>
        <v>14</v>
      </c>
      <c r="X99" s="465">
        <f t="shared" si="32"/>
        <v>20</v>
      </c>
      <c r="Y99" s="460">
        <f t="shared" si="32"/>
        <v>34</v>
      </c>
      <c r="Z99" s="10"/>
    </row>
    <row r="100" spans="2:26" s="14" customFormat="1" ht="15" customHeight="1" x14ac:dyDescent="0.2">
      <c r="B100" s="13"/>
      <c r="C100" s="4"/>
      <c r="D100" s="12"/>
      <c r="E100" s="21"/>
      <c r="F100" s="21"/>
      <c r="G100" s="21"/>
      <c r="H100" s="21"/>
      <c r="I100" s="21"/>
      <c r="J100" s="21"/>
      <c r="K100" s="12"/>
      <c r="L100" s="12"/>
      <c r="M100" s="12"/>
      <c r="N100" s="12"/>
      <c r="Q100" s="12"/>
      <c r="R100" s="12"/>
      <c r="S100" s="12"/>
      <c r="T100" s="12"/>
      <c r="U100" s="12"/>
      <c r="W100" s="12"/>
      <c r="X100" s="12"/>
      <c r="Y100" s="12"/>
      <c r="Z100" s="10"/>
    </row>
    <row r="101" spans="2:26" s="14" customFormat="1" ht="15" customHeight="1" x14ac:dyDescent="0.2">
      <c r="B101" s="13"/>
      <c r="C101" s="4"/>
      <c r="D101" s="12"/>
      <c r="E101" s="129"/>
      <c r="F101" s="130" t="s">
        <v>42</v>
      </c>
      <c r="G101" s="131"/>
      <c r="H101" s="131"/>
      <c r="I101" s="132"/>
      <c r="J101" s="133" t="s">
        <v>0</v>
      </c>
      <c r="K101" s="12"/>
      <c r="L101" s="12"/>
      <c r="M101" s="12"/>
      <c r="N101" s="12"/>
      <c r="Q101" s="12"/>
      <c r="R101" s="12"/>
      <c r="S101" s="12"/>
      <c r="T101" s="12"/>
      <c r="U101" s="12"/>
      <c r="W101" s="12"/>
      <c r="X101" s="12"/>
      <c r="Y101" s="12"/>
      <c r="Z101" s="10"/>
    </row>
    <row r="102" spans="2:26" ht="15" customHeight="1" thickBot="1" x14ac:dyDescent="0.25"/>
    <row r="103" spans="2:26" s="42" customFormat="1" ht="30" customHeight="1" thickBot="1" x14ac:dyDescent="0.3">
      <c r="B103" s="40" t="s">
        <v>75</v>
      </c>
      <c r="C103" s="1097" t="s">
        <v>50</v>
      </c>
      <c r="D103" s="1098"/>
      <c r="E103" s="1097" t="s">
        <v>51</v>
      </c>
      <c r="F103" s="1111"/>
      <c r="G103" s="1112" t="s">
        <v>52</v>
      </c>
      <c r="H103" s="1098"/>
      <c r="I103" s="1097" t="s">
        <v>53</v>
      </c>
      <c r="J103" s="1098"/>
      <c r="K103" s="1097" t="s">
        <v>54</v>
      </c>
      <c r="L103" s="1098"/>
      <c r="M103" s="1097" t="s">
        <v>55</v>
      </c>
      <c r="N103" s="1098"/>
      <c r="O103" s="1097" t="s">
        <v>8</v>
      </c>
      <c r="P103" s="1098"/>
      <c r="Q103" s="1097" t="s">
        <v>56</v>
      </c>
      <c r="R103" s="1098"/>
      <c r="S103" s="1097" t="s">
        <v>3</v>
      </c>
      <c r="T103" s="1098"/>
      <c r="U103" s="41"/>
      <c r="V103" s="41"/>
      <c r="W103" s="1099" t="str">
        <f>B103</f>
        <v>Vessel Accidents</v>
      </c>
      <c r="X103" s="1100"/>
      <c r="Y103" s="1101"/>
    </row>
    <row r="104" spans="2:26" s="42" customFormat="1" ht="30" customHeight="1" thickBot="1" x14ac:dyDescent="0.3">
      <c r="B104" s="216" t="str">
        <f>T7</f>
        <v>2013  ~  2014</v>
      </c>
      <c r="C104" s="184" t="s">
        <v>6</v>
      </c>
      <c r="D104" s="185" t="s">
        <v>4</v>
      </c>
      <c r="E104" s="184" t="s">
        <v>6</v>
      </c>
      <c r="F104" s="185" t="s">
        <v>4</v>
      </c>
      <c r="G104" s="184" t="s">
        <v>6</v>
      </c>
      <c r="H104" s="185" t="s">
        <v>4</v>
      </c>
      <c r="I104" s="184" t="s">
        <v>6</v>
      </c>
      <c r="J104" s="185" t="s">
        <v>4</v>
      </c>
      <c r="K104" s="184" t="s">
        <v>6</v>
      </c>
      <c r="L104" s="185" t="s">
        <v>4</v>
      </c>
      <c r="M104" s="184" t="s">
        <v>6</v>
      </c>
      <c r="N104" s="185" t="s">
        <v>4</v>
      </c>
      <c r="O104" s="184" t="s">
        <v>6</v>
      </c>
      <c r="P104" s="185" t="s">
        <v>4</v>
      </c>
      <c r="Q104" s="184" t="s">
        <v>6</v>
      </c>
      <c r="R104" s="185" t="s">
        <v>4</v>
      </c>
      <c r="S104" s="184" t="s">
        <v>6</v>
      </c>
      <c r="T104" s="185" t="s">
        <v>4</v>
      </c>
      <c r="U104" s="43"/>
      <c r="V104" s="43"/>
      <c r="W104" s="184" t="s">
        <v>6</v>
      </c>
      <c r="X104" s="185" t="s">
        <v>4</v>
      </c>
      <c r="Y104" s="67" t="s">
        <v>28</v>
      </c>
    </row>
    <row r="105" spans="2:26" ht="15" customHeight="1" x14ac:dyDescent="0.2">
      <c r="B105" s="136" t="s">
        <v>30</v>
      </c>
      <c r="C105" s="84"/>
      <c r="D105" s="85"/>
      <c r="E105" s="26"/>
      <c r="F105" s="27"/>
      <c r="G105" s="109"/>
      <c r="H105" s="85"/>
      <c r="I105" s="26"/>
      <c r="J105" s="27"/>
      <c r="K105" s="109"/>
      <c r="L105" s="85"/>
      <c r="M105" s="26"/>
      <c r="N105" s="27"/>
      <c r="O105" s="109"/>
      <c r="P105" s="85"/>
      <c r="Q105" s="26"/>
      <c r="R105" s="27"/>
      <c r="S105" s="109"/>
      <c r="T105" s="36"/>
      <c r="U105" s="12"/>
      <c r="V105" s="12"/>
      <c r="W105" s="172">
        <f>I105+K105+M105+O105+G105+E105+C105+Q105+S105</f>
        <v>0</v>
      </c>
      <c r="X105" s="206">
        <f>J105+L105+N105+P105+H105+F105+D105+R105+T105</f>
        <v>0</v>
      </c>
      <c r="Y105" s="73">
        <f>W105+X105</f>
        <v>0</v>
      </c>
    </row>
    <row r="106" spans="2:26" ht="15" customHeight="1" x14ac:dyDescent="0.2">
      <c r="B106" s="63" t="s">
        <v>31</v>
      </c>
      <c r="C106" s="22"/>
      <c r="D106" s="87"/>
      <c r="E106" s="16"/>
      <c r="F106" s="580">
        <v>1</v>
      </c>
      <c r="G106" s="110"/>
      <c r="H106" s="87"/>
      <c r="I106" s="16"/>
      <c r="J106" s="15"/>
      <c r="K106" s="110"/>
      <c r="L106" s="87"/>
      <c r="M106" s="16"/>
      <c r="N106" s="15"/>
      <c r="O106" s="110"/>
      <c r="P106" s="87"/>
      <c r="Q106" s="16"/>
      <c r="R106" s="15"/>
      <c r="S106" s="110"/>
      <c r="T106" s="25"/>
      <c r="U106" s="12"/>
      <c r="V106" s="12"/>
      <c r="W106" s="174">
        <f t="shared" ref="W106:X117" si="34">I106+K106+M106+O106+G106+E106+C106+Q106+S106</f>
        <v>0</v>
      </c>
      <c r="X106" s="207">
        <f t="shared" si="34"/>
        <v>1</v>
      </c>
      <c r="Y106" s="74">
        <f t="shared" ref="Y106:Y117" si="35">W106+X106</f>
        <v>1</v>
      </c>
    </row>
    <row r="107" spans="2:26" ht="15" customHeight="1" x14ac:dyDescent="0.2">
      <c r="B107" s="63" t="s">
        <v>58</v>
      </c>
      <c r="C107" s="22"/>
      <c r="D107" s="87"/>
      <c r="E107" s="16"/>
      <c r="F107" s="15"/>
      <c r="G107" s="110"/>
      <c r="H107" s="87"/>
      <c r="I107" s="16"/>
      <c r="J107" s="15"/>
      <c r="K107" s="110"/>
      <c r="L107" s="87"/>
      <c r="M107" s="16"/>
      <c r="N107" s="15"/>
      <c r="O107" s="110"/>
      <c r="P107" s="87"/>
      <c r="Q107" s="16"/>
      <c r="R107" s="15"/>
      <c r="S107" s="110"/>
      <c r="T107" s="25"/>
      <c r="U107" s="12"/>
      <c r="V107" s="12"/>
      <c r="W107" s="178">
        <f t="shared" si="34"/>
        <v>0</v>
      </c>
      <c r="X107" s="209">
        <f t="shared" si="34"/>
        <v>0</v>
      </c>
      <c r="Y107" s="74">
        <f t="shared" si="35"/>
        <v>0</v>
      </c>
    </row>
    <row r="108" spans="2:26" ht="15" customHeight="1" x14ac:dyDescent="0.2">
      <c r="B108" s="64" t="s">
        <v>32</v>
      </c>
      <c r="C108" s="88"/>
      <c r="D108" s="89"/>
      <c r="E108" s="30"/>
      <c r="F108" s="31"/>
      <c r="G108" s="112"/>
      <c r="H108" s="89"/>
      <c r="I108" s="30"/>
      <c r="J108" s="754">
        <v>1</v>
      </c>
      <c r="K108" s="112"/>
      <c r="L108" s="89"/>
      <c r="M108" s="30"/>
      <c r="N108" s="31"/>
      <c r="O108" s="112"/>
      <c r="P108" s="89"/>
      <c r="Q108" s="30"/>
      <c r="R108" s="31"/>
      <c r="S108" s="112"/>
      <c r="T108" s="90"/>
      <c r="U108" s="12"/>
      <c r="V108" s="12"/>
      <c r="W108" s="174">
        <f t="shared" si="34"/>
        <v>0</v>
      </c>
      <c r="X108" s="207">
        <f t="shared" si="34"/>
        <v>1</v>
      </c>
      <c r="Y108" s="75">
        <f t="shared" si="35"/>
        <v>1</v>
      </c>
    </row>
    <row r="109" spans="2:26" ht="15" customHeight="1" x14ac:dyDescent="0.2">
      <c r="B109" s="63" t="s">
        <v>33</v>
      </c>
      <c r="C109" s="650">
        <v>1</v>
      </c>
      <c r="D109" s="87"/>
      <c r="E109" s="16"/>
      <c r="F109" s="15"/>
      <c r="G109" s="110"/>
      <c r="H109" s="87"/>
      <c r="I109" s="16"/>
      <c r="J109" s="15"/>
      <c r="K109" s="110"/>
      <c r="L109" s="87"/>
      <c r="M109" s="16"/>
      <c r="N109" s="15"/>
      <c r="O109" s="110"/>
      <c r="P109" s="87"/>
      <c r="Q109" s="16"/>
      <c r="R109" s="15"/>
      <c r="S109" s="110"/>
      <c r="T109" s="778">
        <v>1</v>
      </c>
      <c r="U109" s="12" t="s">
        <v>85</v>
      </c>
      <c r="V109" s="12"/>
      <c r="W109" s="174">
        <f t="shared" si="34"/>
        <v>1</v>
      </c>
      <c r="X109" s="207">
        <f t="shared" si="34"/>
        <v>1</v>
      </c>
      <c r="Y109" s="74">
        <f t="shared" si="35"/>
        <v>2</v>
      </c>
    </row>
    <row r="110" spans="2:26" ht="15" customHeight="1" x14ac:dyDescent="0.2">
      <c r="B110" s="65" t="s">
        <v>34</v>
      </c>
      <c r="C110" s="93"/>
      <c r="D110" s="94"/>
      <c r="E110" s="33"/>
      <c r="F110" s="34"/>
      <c r="G110" s="108"/>
      <c r="H110" s="777">
        <v>1</v>
      </c>
      <c r="I110" s="33"/>
      <c r="J110" s="34"/>
      <c r="K110" s="108"/>
      <c r="L110" s="94"/>
      <c r="M110" s="33"/>
      <c r="N110" s="34"/>
      <c r="O110" s="108"/>
      <c r="P110" s="94"/>
      <c r="Q110" s="33"/>
      <c r="R110" s="34"/>
      <c r="S110" s="108"/>
      <c r="T110" s="95"/>
      <c r="U110" s="12"/>
      <c r="V110" s="12"/>
      <c r="W110" s="174">
        <f t="shared" si="34"/>
        <v>0</v>
      </c>
      <c r="X110" s="207">
        <f t="shared" si="34"/>
        <v>1</v>
      </c>
      <c r="Y110" s="76">
        <f t="shared" si="35"/>
        <v>1</v>
      </c>
    </row>
    <row r="111" spans="2:26" ht="15" customHeight="1" x14ac:dyDescent="0.2">
      <c r="B111" s="63" t="s">
        <v>35</v>
      </c>
      <c r="C111" s="22"/>
      <c r="D111" s="87"/>
      <c r="E111" s="16"/>
      <c r="F111" s="15"/>
      <c r="G111" s="110"/>
      <c r="H111" s="87"/>
      <c r="I111" s="16"/>
      <c r="J111" s="15"/>
      <c r="K111" s="110"/>
      <c r="L111" s="87"/>
      <c r="M111" s="16"/>
      <c r="N111" s="15"/>
      <c r="O111" s="110"/>
      <c r="P111" s="87"/>
      <c r="Q111" s="16"/>
      <c r="R111" s="15"/>
      <c r="S111" s="110"/>
      <c r="T111" s="25"/>
      <c r="U111" s="12"/>
      <c r="V111" s="12"/>
      <c r="W111" s="176">
        <f t="shared" si="34"/>
        <v>0</v>
      </c>
      <c r="X111" s="208">
        <f t="shared" si="34"/>
        <v>0</v>
      </c>
      <c r="Y111" s="75">
        <f t="shared" si="35"/>
        <v>0</v>
      </c>
    </row>
    <row r="112" spans="2:26" ht="15" customHeight="1" x14ac:dyDescent="0.2">
      <c r="B112" s="63" t="s">
        <v>36</v>
      </c>
      <c r="C112" s="22"/>
      <c r="D112" s="87"/>
      <c r="E112" s="16"/>
      <c r="F112" s="15"/>
      <c r="G112" s="110"/>
      <c r="H112" s="87"/>
      <c r="I112" s="16"/>
      <c r="J112" s="15"/>
      <c r="K112" s="110"/>
      <c r="L112" s="87"/>
      <c r="M112" s="16"/>
      <c r="N112" s="15"/>
      <c r="O112" s="110"/>
      <c r="P112" s="87"/>
      <c r="Q112" s="16"/>
      <c r="R112" s="15"/>
      <c r="S112" s="110"/>
      <c r="T112" s="25"/>
      <c r="U112" s="12"/>
      <c r="V112" s="12"/>
      <c r="W112" s="174">
        <f t="shared" si="34"/>
        <v>0</v>
      </c>
      <c r="X112" s="207">
        <f t="shared" si="34"/>
        <v>0</v>
      </c>
      <c r="Y112" s="74">
        <f t="shared" si="35"/>
        <v>0</v>
      </c>
    </row>
    <row r="113" spans="2:25" ht="15" customHeight="1" x14ac:dyDescent="0.2">
      <c r="B113" s="63" t="s">
        <v>37</v>
      </c>
      <c r="C113" s="22"/>
      <c r="D113" s="87"/>
      <c r="E113" s="16"/>
      <c r="F113" s="15"/>
      <c r="G113" s="110"/>
      <c r="H113" s="87"/>
      <c r="I113" s="16"/>
      <c r="J113" s="15"/>
      <c r="K113" s="110"/>
      <c r="L113" s="87"/>
      <c r="M113" s="16"/>
      <c r="N113" s="15"/>
      <c r="O113" s="110"/>
      <c r="P113" s="87"/>
      <c r="Q113" s="16"/>
      <c r="R113" s="15"/>
      <c r="S113" s="110"/>
      <c r="T113" s="25"/>
      <c r="U113" s="12"/>
      <c r="V113" s="12"/>
      <c r="W113" s="178">
        <f t="shared" si="34"/>
        <v>0</v>
      </c>
      <c r="X113" s="209">
        <f t="shared" si="34"/>
        <v>0</v>
      </c>
      <c r="Y113" s="76">
        <f t="shared" si="35"/>
        <v>0</v>
      </c>
    </row>
    <row r="114" spans="2:25" ht="15" customHeight="1" x14ac:dyDescent="0.2">
      <c r="B114" s="64" t="s">
        <v>38</v>
      </c>
      <c r="C114" s="88"/>
      <c r="D114" s="89"/>
      <c r="E114" s="30"/>
      <c r="F114" s="754">
        <v>1</v>
      </c>
      <c r="G114" s="112"/>
      <c r="H114" s="89"/>
      <c r="I114" s="30"/>
      <c r="J114" s="31"/>
      <c r="K114" s="112"/>
      <c r="L114" s="89"/>
      <c r="M114" s="30"/>
      <c r="N114" s="31"/>
      <c r="O114" s="112"/>
      <c r="P114" s="582">
        <v>1</v>
      </c>
      <c r="Q114" s="30"/>
      <c r="R114" s="31"/>
      <c r="S114" s="112"/>
      <c r="T114" s="90"/>
      <c r="U114" s="12"/>
      <c r="V114" s="12"/>
      <c r="W114" s="174">
        <f t="shared" si="34"/>
        <v>0</v>
      </c>
      <c r="X114" s="207">
        <f t="shared" si="34"/>
        <v>2</v>
      </c>
      <c r="Y114" s="74">
        <f t="shared" si="35"/>
        <v>2</v>
      </c>
    </row>
    <row r="115" spans="2:25" ht="15" customHeight="1" x14ac:dyDescent="0.2">
      <c r="B115" s="63" t="s">
        <v>39</v>
      </c>
      <c r="C115" s="22"/>
      <c r="D115" s="87"/>
      <c r="E115" s="16"/>
      <c r="F115" s="15"/>
      <c r="G115" s="110"/>
      <c r="H115" s="87"/>
      <c r="I115" s="16"/>
      <c r="J115" s="15"/>
      <c r="K115" s="110"/>
      <c r="L115" s="87"/>
      <c r="M115" s="16"/>
      <c r="N115" s="15"/>
      <c r="O115" s="110"/>
      <c r="P115" s="87"/>
      <c r="Q115" s="16"/>
      <c r="R115" s="15"/>
      <c r="S115" s="110"/>
      <c r="T115" s="25"/>
      <c r="U115" s="121"/>
      <c r="V115" s="12"/>
      <c r="W115" s="174">
        <f t="shared" si="34"/>
        <v>0</v>
      </c>
      <c r="X115" s="207">
        <f t="shared" si="34"/>
        <v>0</v>
      </c>
      <c r="Y115" s="74">
        <f t="shared" si="35"/>
        <v>0</v>
      </c>
    </row>
    <row r="116" spans="2:25" ht="15" customHeight="1" thickBot="1" x14ac:dyDescent="0.25">
      <c r="B116" s="134" t="s">
        <v>40</v>
      </c>
      <c r="C116" s="96"/>
      <c r="D116" s="97"/>
      <c r="E116" s="115"/>
      <c r="F116" s="28"/>
      <c r="G116" s="113"/>
      <c r="H116" s="97"/>
      <c r="I116" s="115"/>
      <c r="J116" s="28"/>
      <c r="K116" s="113"/>
      <c r="L116" s="97"/>
      <c r="M116" s="115"/>
      <c r="N116" s="28"/>
      <c r="O116" s="113"/>
      <c r="P116" s="97"/>
      <c r="Q116" s="115"/>
      <c r="R116" s="28"/>
      <c r="S116" s="113"/>
      <c r="T116" s="29"/>
      <c r="U116" s="121"/>
      <c r="V116" s="12"/>
      <c r="W116" s="199">
        <f t="shared" si="34"/>
        <v>0</v>
      </c>
      <c r="X116" s="210">
        <f t="shared" si="34"/>
        <v>0</v>
      </c>
      <c r="Y116" s="77">
        <f t="shared" si="35"/>
        <v>0</v>
      </c>
    </row>
    <row r="117" spans="2:25" ht="15" customHeight="1" thickBot="1" x14ac:dyDescent="0.25">
      <c r="B117" s="66" t="s">
        <v>29</v>
      </c>
      <c r="C117" s="135">
        <f>SUM(C105:C116)</f>
        <v>1</v>
      </c>
      <c r="D117" s="137">
        <f t="shared" ref="D117:T117" si="36">SUM(D105:D116)</f>
        <v>0</v>
      </c>
      <c r="E117" s="154">
        <f t="shared" si="36"/>
        <v>0</v>
      </c>
      <c r="F117" s="156">
        <f t="shared" si="36"/>
        <v>2</v>
      </c>
      <c r="G117" s="135">
        <f t="shared" si="36"/>
        <v>0</v>
      </c>
      <c r="H117" s="137">
        <f t="shared" si="36"/>
        <v>1</v>
      </c>
      <c r="I117" s="154">
        <f t="shared" si="36"/>
        <v>0</v>
      </c>
      <c r="J117" s="156">
        <f t="shared" si="36"/>
        <v>1</v>
      </c>
      <c r="K117" s="154">
        <f t="shared" si="36"/>
        <v>0</v>
      </c>
      <c r="L117" s="156">
        <f t="shared" si="36"/>
        <v>0</v>
      </c>
      <c r="M117" s="154">
        <f t="shared" si="36"/>
        <v>0</v>
      </c>
      <c r="N117" s="156">
        <f t="shared" si="36"/>
        <v>0</v>
      </c>
      <c r="O117" s="154">
        <f t="shared" si="36"/>
        <v>0</v>
      </c>
      <c r="P117" s="156">
        <f t="shared" si="36"/>
        <v>1</v>
      </c>
      <c r="Q117" s="154">
        <f t="shared" si="36"/>
        <v>0</v>
      </c>
      <c r="R117" s="156">
        <f t="shared" si="36"/>
        <v>0</v>
      </c>
      <c r="S117" s="154">
        <f t="shared" si="36"/>
        <v>0</v>
      </c>
      <c r="T117" s="156">
        <f t="shared" si="36"/>
        <v>1</v>
      </c>
      <c r="U117" s="12"/>
      <c r="V117" s="12"/>
      <c r="W117" s="55">
        <f t="shared" si="34"/>
        <v>1</v>
      </c>
      <c r="X117" s="56">
        <f t="shared" si="34"/>
        <v>6</v>
      </c>
      <c r="Y117" s="57">
        <f t="shared" si="35"/>
        <v>7</v>
      </c>
    </row>
    <row r="118" spans="2:25" ht="15" hidden="1" customHeight="1" x14ac:dyDescent="0.2">
      <c r="B118" s="442" t="s">
        <v>30</v>
      </c>
      <c r="C118" s="447">
        <f>C105</f>
        <v>0</v>
      </c>
      <c r="D118" s="467">
        <f t="shared" ref="D118:T118" si="37">D105</f>
        <v>0</v>
      </c>
      <c r="E118" s="447">
        <f t="shared" si="37"/>
        <v>0</v>
      </c>
      <c r="F118" s="467">
        <f t="shared" si="37"/>
        <v>0</v>
      </c>
      <c r="G118" s="447">
        <f t="shared" si="37"/>
        <v>0</v>
      </c>
      <c r="H118" s="467">
        <f t="shared" si="37"/>
        <v>0</v>
      </c>
      <c r="I118" s="447">
        <f t="shared" si="37"/>
        <v>0</v>
      </c>
      <c r="J118" s="467">
        <f t="shared" si="37"/>
        <v>0</v>
      </c>
      <c r="K118" s="447">
        <f t="shared" si="37"/>
        <v>0</v>
      </c>
      <c r="L118" s="467">
        <f t="shared" si="37"/>
        <v>0</v>
      </c>
      <c r="M118" s="447">
        <f t="shared" si="37"/>
        <v>0</v>
      </c>
      <c r="N118" s="467">
        <f t="shared" si="37"/>
        <v>0</v>
      </c>
      <c r="O118" s="447">
        <f t="shared" si="37"/>
        <v>0</v>
      </c>
      <c r="P118" s="467">
        <f t="shared" si="37"/>
        <v>0</v>
      </c>
      <c r="Q118" s="447">
        <f t="shared" si="37"/>
        <v>0</v>
      </c>
      <c r="R118" s="467">
        <f t="shared" si="37"/>
        <v>0</v>
      </c>
      <c r="S118" s="447">
        <f t="shared" si="37"/>
        <v>0</v>
      </c>
      <c r="T118" s="467">
        <f t="shared" si="37"/>
        <v>0</v>
      </c>
      <c r="U118" s="1"/>
      <c r="W118" s="447">
        <f>W105</f>
        <v>0</v>
      </c>
      <c r="X118" s="449">
        <f>X105</f>
        <v>0</v>
      </c>
      <c r="Y118" s="456">
        <f>Y105</f>
        <v>0</v>
      </c>
    </row>
    <row r="119" spans="2:25" ht="15" hidden="1" customHeight="1" x14ac:dyDescent="0.2">
      <c r="B119" s="443" t="s">
        <v>31</v>
      </c>
      <c r="C119" s="461">
        <f>C106+C118</f>
        <v>0</v>
      </c>
      <c r="D119" s="468">
        <f t="shared" ref="D119:T129" si="38">D106+D118</f>
        <v>0</v>
      </c>
      <c r="E119" s="461">
        <f t="shared" si="38"/>
        <v>0</v>
      </c>
      <c r="F119" s="468">
        <f t="shared" si="38"/>
        <v>1</v>
      </c>
      <c r="G119" s="461">
        <f t="shared" si="38"/>
        <v>0</v>
      </c>
      <c r="H119" s="468">
        <f t="shared" si="38"/>
        <v>0</v>
      </c>
      <c r="I119" s="461">
        <f t="shared" si="38"/>
        <v>0</v>
      </c>
      <c r="J119" s="468">
        <f t="shared" si="38"/>
        <v>0</v>
      </c>
      <c r="K119" s="461">
        <f t="shared" si="38"/>
        <v>0</v>
      </c>
      <c r="L119" s="468">
        <f t="shared" si="38"/>
        <v>0</v>
      </c>
      <c r="M119" s="461">
        <f t="shared" si="38"/>
        <v>0</v>
      </c>
      <c r="N119" s="468">
        <f t="shared" si="38"/>
        <v>0</v>
      </c>
      <c r="O119" s="461">
        <f t="shared" si="38"/>
        <v>0</v>
      </c>
      <c r="P119" s="468">
        <f t="shared" si="38"/>
        <v>0</v>
      </c>
      <c r="Q119" s="461">
        <f t="shared" si="38"/>
        <v>0</v>
      </c>
      <c r="R119" s="468">
        <f t="shared" si="38"/>
        <v>0</v>
      </c>
      <c r="S119" s="461">
        <f t="shared" si="38"/>
        <v>0</v>
      </c>
      <c r="T119" s="468">
        <f t="shared" si="38"/>
        <v>0</v>
      </c>
      <c r="U119" s="1"/>
      <c r="W119" s="461">
        <f t="shared" ref="W119:Y129" si="39">W106+W118</f>
        <v>0</v>
      </c>
      <c r="X119" s="450">
        <f t="shared" si="39"/>
        <v>1</v>
      </c>
      <c r="Y119" s="457">
        <f t="shared" si="39"/>
        <v>1</v>
      </c>
    </row>
    <row r="120" spans="2:25" ht="15" hidden="1" customHeight="1" x14ac:dyDescent="0.2">
      <c r="B120" s="443" t="s">
        <v>58</v>
      </c>
      <c r="C120" s="462">
        <f t="shared" ref="C120:C129" si="40">C107+C119</f>
        <v>0</v>
      </c>
      <c r="D120" s="469">
        <f t="shared" si="38"/>
        <v>0</v>
      </c>
      <c r="E120" s="462">
        <f t="shared" si="38"/>
        <v>0</v>
      </c>
      <c r="F120" s="469">
        <f t="shared" si="38"/>
        <v>1</v>
      </c>
      <c r="G120" s="462">
        <f t="shared" si="38"/>
        <v>0</v>
      </c>
      <c r="H120" s="469">
        <f t="shared" si="38"/>
        <v>0</v>
      </c>
      <c r="I120" s="462">
        <f t="shared" si="38"/>
        <v>0</v>
      </c>
      <c r="J120" s="469">
        <f t="shared" si="38"/>
        <v>0</v>
      </c>
      <c r="K120" s="462">
        <f t="shared" si="38"/>
        <v>0</v>
      </c>
      <c r="L120" s="469">
        <f t="shared" si="38"/>
        <v>0</v>
      </c>
      <c r="M120" s="462">
        <f t="shared" si="38"/>
        <v>0</v>
      </c>
      <c r="N120" s="469">
        <f t="shared" si="38"/>
        <v>0</v>
      </c>
      <c r="O120" s="462">
        <f t="shared" si="38"/>
        <v>0</v>
      </c>
      <c r="P120" s="469">
        <f t="shared" si="38"/>
        <v>0</v>
      </c>
      <c r="Q120" s="462">
        <f t="shared" si="38"/>
        <v>0</v>
      </c>
      <c r="R120" s="469">
        <f t="shared" si="38"/>
        <v>0</v>
      </c>
      <c r="S120" s="462">
        <f t="shared" si="38"/>
        <v>0</v>
      </c>
      <c r="T120" s="469">
        <f t="shared" si="38"/>
        <v>0</v>
      </c>
      <c r="U120" s="1"/>
      <c r="W120" s="462">
        <f t="shared" si="39"/>
        <v>0</v>
      </c>
      <c r="X120" s="452">
        <f t="shared" si="39"/>
        <v>1</v>
      </c>
      <c r="Y120" s="458">
        <f t="shared" si="39"/>
        <v>1</v>
      </c>
    </row>
    <row r="121" spans="2:25" ht="15" hidden="1" customHeight="1" x14ac:dyDescent="0.2">
      <c r="B121" s="444" t="s">
        <v>32</v>
      </c>
      <c r="C121" s="461">
        <f t="shared" si="40"/>
        <v>0</v>
      </c>
      <c r="D121" s="468">
        <f t="shared" si="38"/>
        <v>0</v>
      </c>
      <c r="E121" s="461">
        <f t="shared" si="38"/>
        <v>0</v>
      </c>
      <c r="F121" s="468">
        <f t="shared" si="38"/>
        <v>1</v>
      </c>
      <c r="G121" s="461">
        <f t="shared" si="38"/>
        <v>0</v>
      </c>
      <c r="H121" s="468">
        <f t="shared" si="38"/>
        <v>0</v>
      </c>
      <c r="I121" s="461">
        <f t="shared" si="38"/>
        <v>0</v>
      </c>
      <c r="J121" s="468">
        <f t="shared" si="38"/>
        <v>1</v>
      </c>
      <c r="K121" s="461">
        <f t="shared" si="38"/>
        <v>0</v>
      </c>
      <c r="L121" s="468">
        <f t="shared" si="38"/>
        <v>0</v>
      </c>
      <c r="M121" s="461">
        <f t="shared" si="38"/>
        <v>0</v>
      </c>
      <c r="N121" s="468">
        <f t="shared" si="38"/>
        <v>0</v>
      </c>
      <c r="O121" s="461">
        <f t="shared" si="38"/>
        <v>0</v>
      </c>
      <c r="P121" s="468">
        <f t="shared" si="38"/>
        <v>0</v>
      </c>
      <c r="Q121" s="461">
        <f t="shared" si="38"/>
        <v>0</v>
      </c>
      <c r="R121" s="468">
        <f t="shared" si="38"/>
        <v>0</v>
      </c>
      <c r="S121" s="461">
        <f t="shared" si="38"/>
        <v>0</v>
      </c>
      <c r="T121" s="468">
        <f t="shared" si="38"/>
        <v>0</v>
      </c>
      <c r="U121" s="1"/>
      <c r="W121" s="461">
        <f t="shared" si="39"/>
        <v>0</v>
      </c>
      <c r="X121" s="450">
        <f t="shared" si="39"/>
        <v>2</v>
      </c>
      <c r="Y121" s="457">
        <f t="shared" si="39"/>
        <v>2</v>
      </c>
    </row>
    <row r="122" spans="2:25" ht="15" hidden="1" customHeight="1" x14ac:dyDescent="0.2">
      <c r="B122" s="443" t="s">
        <v>33</v>
      </c>
      <c r="C122" s="461">
        <f t="shared" si="40"/>
        <v>1</v>
      </c>
      <c r="D122" s="468">
        <f t="shared" si="38"/>
        <v>0</v>
      </c>
      <c r="E122" s="461">
        <f t="shared" si="38"/>
        <v>0</v>
      </c>
      <c r="F122" s="468">
        <f t="shared" si="38"/>
        <v>1</v>
      </c>
      <c r="G122" s="461">
        <f t="shared" si="38"/>
        <v>0</v>
      </c>
      <c r="H122" s="468">
        <f t="shared" si="38"/>
        <v>0</v>
      </c>
      <c r="I122" s="461">
        <f t="shared" si="38"/>
        <v>0</v>
      </c>
      <c r="J122" s="468">
        <f t="shared" si="38"/>
        <v>1</v>
      </c>
      <c r="K122" s="461">
        <f t="shared" si="38"/>
        <v>0</v>
      </c>
      <c r="L122" s="468">
        <f t="shared" si="38"/>
        <v>0</v>
      </c>
      <c r="M122" s="461">
        <f t="shared" si="38"/>
        <v>0</v>
      </c>
      <c r="N122" s="468">
        <f t="shared" si="38"/>
        <v>0</v>
      </c>
      <c r="O122" s="461">
        <f t="shared" si="38"/>
        <v>0</v>
      </c>
      <c r="P122" s="468">
        <f t="shared" si="38"/>
        <v>0</v>
      </c>
      <c r="Q122" s="461">
        <f t="shared" si="38"/>
        <v>0</v>
      </c>
      <c r="R122" s="468">
        <f t="shared" si="38"/>
        <v>0</v>
      </c>
      <c r="S122" s="461">
        <f t="shared" si="38"/>
        <v>0</v>
      </c>
      <c r="T122" s="468">
        <f t="shared" si="38"/>
        <v>1</v>
      </c>
      <c r="U122" s="1"/>
      <c r="W122" s="461">
        <f t="shared" si="39"/>
        <v>1</v>
      </c>
      <c r="X122" s="450">
        <f t="shared" si="39"/>
        <v>3</v>
      </c>
      <c r="Y122" s="457">
        <f t="shared" si="39"/>
        <v>4</v>
      </c>
    </row>
    <row r="123" spans="2:25" ht="15" hidden="1" customHeight="1" x14ac:dyDescent="0.2">
      <c r="B123" s="445" t="s">
        <v>34</v>
      </c>
      <c r="C123" s="461">
        <f t="shared" si="40"/>
        <v>1</v>
      </c>
      <c r="D123" s="468">
        <f t="shared" si="38"/>
        <v>0</v>
      </c>
      <c r="E123" s="461">
        <f t="shared" si="38"/>
        <v>0</v>
      </c>
      <c r="F123" s="468">
        <f t="shared" si="38"/>
        <v>1</v>
      </c>
      <c r="G123" s="461">
        <f t="shared" si="38"/>
        <v>0</v>
      </c>
      <c r="H123" s="468">
        <f t="shared" si="38"/>
        <v>1</v>
      </c>
      <c r="I123" s="461">
        <f t="shared" si="38"/>
        <v>0</v>
      </c>
      <c r="J123" s="468">
        <f t="shared" si="38"/>
        <v>1</v>
      </c>
      <c r="K123" s="461">
        <f t="shared" si="38"/>
        <v>0</v>
      </c>
      <c r="L123" s="468">
        <f t="shared" si="38"/>
        <v>0</v>
      </c>
      <c r="M123" s="461">
        <f t="shared" si="38"/>
        <v>0</v>
      </c>
      <c r="N123" s="468">
        <f t="shared" si="38"/>
        <v>0</v>
      </c>
      <c r="O123" s="461">
        <f t="shared" si="38"/>
        <v>0</v>
      </c>
      <c r="P123" s="468">
        <f t="shared" si="38"/>
        <v>0</v>
      </c>
      <c r="Q123" s="461">
        <f t="shared" si="38"/>
        <v>0</v>
      </c>
      <c r="R123" s="468">
        <f t="shared" si="38"/>
        <v>0</v>
      </c>
      <c r="S123" s="461">
        <f t="shared" si="38"/>
        <v>0</v>
      </c>
      <c r="T123" s="468">
        <f t="shared" si="38"/>
        <v>1</v>
      </c>
      <c r="U123" s="1"/>
      <c r="W123" s="461">
        <f t="shared" si="39"/>
        <v>1</v>
      </c>
      <c r="X123" s="450">
        <f t="shared" si="39"/>
        <v>4</v>
      </c>
      <c r="Y123" s="457">
        <f t="shared" si="39"/>
        <v>5</v>
      </c>
    </row>
    <row r="124" spans="2:25" ht="15" hidden="1" customHeight="1" x14ac:dyDescent="0.2">
      <c r="B124" s="443" t="s">
        <v>35</v>
      </c>
      <c r="C124" s="463">
        <f t="shared" si="40"/>
        <v>1</v>
      </c>
      <c r="D124" s="470">
        <f t="shared" si="38"/>
        <v>0</v>
      </c>
      <c r="E124" s="463">
        <f t="shared" si="38"/>
        <v>0</v>
      </c>
      <c r="F124" s="470">
        <f t="shared" si="38"/>
        <v>1</v>
      </c>
      <c r="G124" s="463">
        <f t="shared" si="38"/>
        <v>0</v>
      </c>
      <c r="H124" s="470">
        <f t="shared" si="38"/>
        <v>1</v>
      </c>
      <c r="I124" s="463">
        <f t="shared" si="38"/>
        <v>0</v>
      </c>
      <c r="J124" s="470">
        <f t="shared" si="38"/>
        <v>1</v>
      </c>
      <c r="K124" s="463">
        <f t="shared" si="38"/>
        <v>0</v>
      </c>
      <c r="L124" s="470">
        <f t="shared" si="38"/>
        <v>0</v>
      </c>
      <c r="M124" s="463">
        <f t="shared" si="38"/>
        <v>0</v>
      </c>
      <c r="N124" s="470">
        <f t="shared" si="38"/>
        <v>0</v>
      </c>
      <c r="O124" s="463">
        <f t="shared" si="38"/>
        <v>0</v>
      </c>
      <c r="P124" s="470">
        <f t="shared" si="38"/>
        <v>0</v>
      </c>
      <c r="Q124" s="463">
        <f t="shared" si="38"/>
        <v>0</v>
      </c>
      <c r="R124" s="470">
        <f t="shared" si="38"/>
        <v>0</v>
      </c>
      <c r="S124" s="463">
        <f t="shared" si="38"/>
        <v>0</v>
      </c>
      <c r="T124" s="470">
        <f t="shared" si="38"/>
        <v>1</v>
      </c>
      <c r="U124" s="1"/>
      <c r="W124" s="463">
        <f t="shared" si="39"/>
        <v>1</v>
      </c>
      <c r="X124" s="454">
        <f t="shared" si="39"/>
        <v>4</v>
      </c>
      <c r="Y124" s="459">
        <f t="shared" si="39"/>
        <v>5</v>
      </c>
    </row>
    <row r="125" spans="2:25" ht="15" hidden="1" customHeight="1" x14ac:dyDescent="0.2">
      <c r="B125" s="443" t="s">
        <v>36</v>
      </c>
      <c r="C125" s="461">
        <f t="shared" si="40"/>
        <v>1</v>
      </c>
      <c r="D125" s="468">
        <f t="shared" si="38"/>
        <v>0</v>
      </c>
      <c r="E125" s="461">
        <f t="shared" si="38"/>
        <v>0</v>
      </c>
      <c r="F125" s="468">
        <f t="shared" si="38"/>
        <v>1</v>
      </c>
      <c r="G125" s="461">
        <f t="shared" si="38"/>
        <v>0</v>
      </c>
      <c r="H125" s="468">
        <f t="shared" si="38"/>
        <v>1</v>
      </c>
      <c r="I125" s="461">
        <f t="shared" si="38"/>
        <v>0</v>
      </c>
      <c r="J125" s="468">
        <f t="shared" si="38"/>
        <v>1</v>
      </c>
      <c r="K125" s="461">
        <f t="shared" si="38"/>
        <v>0</v>
      </c>
      <c r="L125" s="468">
        <f t="shared" si="38"/>
        <v>0</v>
      </c>
      <c r="M125" s="461">
        <f t="shared" si="38"/>
        <v>0</v>
      </c>
      <c r="N125" s="468">
        <f t="shared" si="38"/>
        <v>0</v>
      </c>
      <c r="O125" s="461">
        <f t="shared" si="38"/>
        <v>0</v>
      </c>
      <c r="P125" s="468">
        <f t="shared" si="38"/>
        <v>0</v>
      </c>
      <c r="Q125" s="461">
        <f t="shared" si="38"/>
        <v>0</v>
      </c>
      <c r="R125" s="468">
        <f t="shared" si="38"/>
        <v>0</v>
      </c>
      <c r="S125" s="461">
        <f t="shared" si="38"/>
        <v>0</v>
      </c>
      <c r="T125" s="468">
        <f t="shared" si="38"/>
        <v>1</v>
      </c>
      <c r="U125" s="1"/>
      <c r="W125" s="461">
        <f t="shared" si="39"/>
        <v>1</v>
      </c>
      <c r="X125" s="450">
        <f t="shared" si="39"/>
        <v>4</v>
      </c>
      <c r="Y125" s="457">
        <f t="shared" si="39"/>
        <v>5</v>
      </c>
    </row>
    <row r="126" spans="2:25" ht="15" hidden="1" customHeight="1" x14ac:dyDescent="0.2">
      <c r="B126" s="443" t="s">
        <v>37</v>
      </c>
      <c r="C126" s="462">
        <f t="shared" si="40"/>
        <v>1</v>
      </c>
      <c r="D126" s="469">
        <f t="shared" si="38"/>
        <v>0</v>
      </c>
      <c r="E126" s="462">
        <f t="shared" si="38"/>
        <v>0</v>
      </c>
      <c r="F126" s="469">
        <f t="shared" si="38"/>
        <v>1</v>
      </c>
      <c r="G126" s="462">
        <f t="shared" si="38"/>
        <v>0</v>
      </c>
      <c r="H126" s="469">
        <f t="shared" si="38"/>
        <v>1</v>
      </c>
      <c r="I126" s="462">
        <f t="shared" si="38"/>
        <v>0</v>
      </c>
      <c r="J126" s="469">
        <f t="shared" si="38"/>
        <v>1</v>
      </c>
      <c r="K126" s="462">
        <f t="shared" si="38"/>
        <v>0</v>
      </c>
      <c r="L126" s="469">
        <f t="shared" si="38"/>
        <v>0</v>
      </c>
      <c r="M126" s="462">
        <f t="shared" si="38"/>
        <v>0</v>
      </c>
      <c r="N126" s="469">
        <f t="shared" si="38"/>
        <v>0</v>
      </c>
      <c r="O126" s="462">
        <f t="shared" si="38"/>
        <v>0</v>
      </c>
      <c r="P126" s="469">
        <f t="shared" si="38"/>
        <v>0</v>
      </c>
      <c r="Q126" s="462">
        <f t="shared" si="38"/>
        <v>0</v>
      </c>
      <c r="R126" s="469">
        <f t="shared" si="38"/>
        <v>0</v>
      </c>
      <c r="S126" s="462">
        <f t="shared" si="38"/>
        <v>0</v>
      </c>
      <c r="T126" s="469">
        <f t="shared" si="38"/>
        <v>1</v>
      </c>
      <c r="U126" s="1"/>
      <c r="W126" s="462">
        <f t="shared" si="39"/>
        <v>1</v>
      </c>
      <c r="X126" s="452">
        <f t="shared" si="39"/>
        <v>4</v>
      </c>
      <c r="Y126" s="458">
        <f t="shared" si="39"/>
        <v>5</v>
      </c>
    </row>
    <row r="127" spans="2:25" ht="15" hidden="1" customHeight="1" x14ac:dyDescent="0.2">
      <c r="B127" s="444" t="s">
        <v>38</v>
      </c>
      <c r="C127" s="461">
        <f t="shared" si="40"/>
        <v>1</v>
      </c>
      <c r="D127" s="468">
        <f t="shared" si="38"/>
        <v>0</v>
      </c>
      <c r="E127" s="461">
        <f t="shared" si="38"/>
        <v>0</v>
      </c>
      <c r="F127" s="468">
        <f t="shared" si="38"/>
        <v>2</v>
      </c>
      <c r="G127" s="461">
        <f t="shared" si="38"/>
        <v>0</v>
      </c>
      <c r="H127" s="468">
        <f t="shared" si="38"/>
        <v>1</v>
      </c>
      <c r="I127" s="461">
        <f t="shared" si="38"/>
        <v>0</v>
      </c>
      <c r="J127" s="468">
        <f t="shared" si="38"/>
        <v>1</v>
      </c>
      <c r="K127" s="461">
        <f t="shared" si="38"/>
        <v>0</v>
      </c>
      <c r="L127" s="468">
        <f t="shared" si="38"/>
        <v>0</v>
      </c>
      <c r="M127" s="461">
        <f t="shared" si="38"/>
        <v>0</v>
      </c>
      <c r="N127" s="468">
        <f t="shared" si="38"/>
        <v>0</v>
      </c>
      <c r="O127" s="461">
        <f t="shared" si="38"/>
        <v>0</v>
      </c>
      <c r="P127" s="468">
        <f t="shared" si="38"/>
        <v>1</v>
      </c>
      <c r="Q127" s="461">
        <f t="shared" si="38"/>
        <v>0</v>
      </c>
      <c r="R127" s="468">
        <f t="shared" si="38"/>
        <v>0</v>
      </c>
      <c r="S127" s="461">
        <f t="shared" si="38"/>
        <v>0</v>
      </c>
      <c r="T127" s="468">
        <f t="shared" si="38"/>
        <v>1</v>
      </c>
      <c r="U127" s="1"/>
      <c r="W127" s="461">
        <f t="shared" si="39"/>
        <v>1</v>
      </c>
      <c r="X127" s="450">
        <f t="shared" si="39"/>
        <v>6</v>
      </c>
      <c r="Y127" s="457">
        <f t="shared" si="39"/>
        <v>7</v>
      </c>
    </row>
    <row r="128" spans="2:25" ht="15" hidden="1" customHeight="1" x14ac:dyDescent="0.2">
      <c r="B128" s="443" t="s">
        <v>39</v>
      </c>
      <c r="C128" s="461">
        <f t="shared" si="40"/>
        <v>1</v>
      </c>
      <c r="D128" s="468">
        <f t="shared" si="38"/>
        <v>0</v>
      </c>
      <c r="E128" s="461">
        <f t="shared" si="38"/>
        <v>0</v>
      </c>
      <c r="F128" s="468">
        <f t="shared" si="38"/>
        <v>2</v>
      </c>
      <c r="G128" s="461">
        <f t="shared" si="38"/>
        <v>0</v>
      </c>
      <c r="H128" s="468">
        <f t="shared" si="38"/>
        <v>1</v>
      </c>
      <c r="I128" s="461">
        <f t="shared" si="38"/>
        <v>0</v>
      </c>
      <c r="J128" s="468">
        <f t="shared" si="38"/>
        <v>1</v>
      </c>
      <c r="K128" s="461">
        <f t="shared" si="38"/>
        <v>0</v>
      </c>
      <c r="L128" s="468">
        <f t="shared" si="38"/>
        <v>0</v>
      </c>
      <c r="M128" s="461">
        <f t="shared" si="38"/>
        <v>0</v>
      </c>
      <c r="N128" s="468">
        <f t="shared" si="38"/>
        <v>0</v>
      </c>
      <c r="O128" s="461">
        <f t="shared" si="38"/>
        <v>0</v>
      </c>
      <c r="P128" s="468">
        <f t="shared" si="38"/>
        <v>1</v>
      </c>
      <c r="Q128" s="461">
        <f t="shared" si="38"/>
        <v>0</v>
      </c>
      <c r="R128" s="468">
        <f t="shared" si="38"/>
        <v>0</v>
      </c>
      <c r="S128" s="461">
        <f t="shared" si="38"/>
        <v>0</v>
      </c>
      <c r="T128" s="468">
        <f t="shared" si="38"/>
        <v>1</v>
      </c>
      <c r="U128" s="1"/>
      <c r="W128" s="461">
        <f t="shared" si="39"/>
        <v>1</v>
      </c>
      <c r="X128" s="450">
        <f t="shared" si="39"/>
        <v>6</v>
      </c>
      <c r="Y128" s="457">
        <f t="shared" si="39"/>
        <v>7</v>
      </c>
    </row>
    <row r="129" spans="2:25" ht="15" hidden="1" customHeight="1" thickBot="1" x14ac:dyDescent="0.25">
      <c r="B129" s="446" t="s">
        <v>40</v>
      </c>
      <c r="C129" s="464">
        <f t="shared" si="40"/>
        <v>1</v>
      </c>
      <c r="D129" s="471">
        <f t="shared" si="38"/>
        <v>0</v>
      </c>
      <c r="E129" s="464">
        <f t="shared" si="38"/>
        <v>0</v>
      </c>
      <c r="F129" s="471">
        <f t="shared" si="38"/>
        <v>2</v>
      </c>
      <c r="G129" s="464">
        <f t="shared" si="38"/>
        <v>0</v>
      </c>
      <c r="H129" s="471">
        <f t="shared" si="38"/>
        <v>1</v>
      </c>
      <c r="I129" s="464">
        <f t="shared" si="38"/>
        <v>0</v>
      </c>
      <c r="J129" s="471">
        <f t="shared" si="38"/>
        <v>1</v>
      </c>
      <c r="K129" s="464">
        <f t="shared" si="38"/>
        <v>0</v>
      </c>
      <c r="L129" s="471">
        <f t="shared" si="38"/>
        <v>0</v>
      </c>
      <c r="M129" s="464">
        <f t="shared" si="38"/>
        <v>0</v>
      </c>
      <c r="N129" s="471">
        <f t="shared" si="38"/>
        <v>0</v>
      </c>
      <c r="O129" s="464">
        <f t="shared" si="38"/>
        <v>0</v>
      </c>
      <c r="P129" s="471">
        <f t="shared" si="38"/>
        <v>1</v>
      </c>
      <c r="Q129" s="464">
        <f t="shared" si="38"/>
        <v>0</v>
      </c>
      <c r="R129" s="471">
        <f t="shared" si="38"/>
        <v>0</v>
      </c>
      <c r="S129" s="464">
        <f t="shared" si="38"/>
        <v>0</v>
      </c>
      <c r="T129" s="471">
        <f t="shared" si="38"/>
        <v>1</v>
      </c>
      <c r="U129" s="1"/>
      <c r="W129" s="464">
        <f t="shared" si="39"/>
        <v>1</v>
      </c>
      <c r="X129" s="465">
        <f t="shared" si="39"/>
        <v>6</v>
      </c>
      <c r="Y129" s="460">
        <f t="shared" si="39"/>
        <v>7</v>
      </c>
    </row>
    <row r="130" spans="2:25" ht="15" customHeight="1" x14ac:dyDescent="0.2">
      <c r="C130" s="5"/>
      <c r="D130" s="9"/>
      <c r="K130" s="9"/>
      <c r="L130" s="9"/>
      <c r="M130" s="9"/>
      <c r="N130" s="9"/>
      <c r="O130" s="9"/>
      <c r="P130" s="9"/>
      <c r="Q130" s="9"/>
      <c r="R130" s="9"/>
      <c r="W130" s="9"/>
      <c r="X130" s="9"/>
      <c r="Y130" s="7"/>
    </row>
    <row r="131" spans="2:25" ht="15" customHeight="1" x14ac:dyDescent="0.2">
      <c r="C131" s="5"/>
      <c r="D131" s="9"/>
      <c r="E131" s="129"/>
      <c r="F131" s="130" t="s">
        <v>42</v>
      </c>
      <c r="G131" s="131"/>
      <c r="H131" s="131"/>
      <c r="I131" s="132"/>
      <c r="J131" s="133" t="s">
        <v>0</v>
      </c>
      <c r="K131" s="9"/>
      <c r="L131" s="9"/>
      <c r="M131" s="9"/>
      <c r="N131" s="9"/>
      <c r="O131" s="9"/>
      <c r="P131" s="9"/>
      <c r="Q131" s="9"/>
      <c r="R131" s="9"/>
      <c r="W131" s="9"/>
      <c r="X131" s="9"/>
      <c r="Y131" s="7"/>
    </row>
    <row r="132" spans="2:25" s="7" customFormat="1" ht="15" customHeight="1" thickBot="1" x14ac:dyDescent="0.25">
      <c r="C132" s="5"/>
      <c r="D132" s="9"/>
      <c r="E132" s="53"/>
      <c r="F132" s="54"/>
      <c r="G132" s="5"/>
      <c r="H132" s="5"/>
      <c r="I132" s="5"/>
      <c r="J132" s="8"/>
      <c r="K132" s="9"/>
      <c r="L132" s="9"/>
      <c r="M132" s="9"/>
      <c r="N132" s="9"/>
      <c r="O132" s="9"/>
      <c r="P132" s="9"/>
      <c r="Q132" s="9"/>
      <c r="R132" s="9"/>
      <c r="U132" s="24"/>
      <c r="V132" s="24"/>
      <c r="W132" s="9"/>
      <c r="X132" s="9"/>
    </row>
    <row r="133" spans="2:25" s="44" customFormat="1" ht="30" customHeight="1" thickBot="1" x14ac:dyDescent="0.3">
      <c r="B133" s="62" t="s">
        <v>41</v>
      </c>
      <c r="C133" s="1097" t="s">
        <v>11</v>
      </c>
      <c r="D133" s="1098"/>
      <c r="E133" s="1097" t="s">
        <v>43</v>
      </c>
      <c r="F133" s="1098"/>
      <c r="G133" s="1097" t="s">
        <v>44</v>
      </c>
      <c r="H133" s="1098"/>
      <c r="I133" s="1097" t="s">
        <v>45</v>
      </c>
      <c r="J133" s="1098"/>
      <c r="K133" s="1097" t="s">
        <v>46</v>
      </c>
      <c r="L133" s="1098"/>
      <c r="M133" s="1097" t="s">
        <v>3</v>
      </c>
      <c r="N133" s="1098"/>
      <c r="O133" s="1097" t="s">
        <v>47</v>
      </c>
      <c r="P133" s="1098"/>
      <c r="Q133" s="1097" t="s">
        <v>7</v>
      </c>
      <c r="R133" s="1098"/>
      <c r="T133" s="1102" t="s">
        <v>107</v>
      </c>
      <c r="U133" s="1103"/>
      <c r="V133" s="45"/>
      <c r="W133" s="1108" t="str">
        <f>B133</f>
        <v>Near Miss</v>
      </c>
      <c r="X133" s="1109"/>
      <c r="Y133" s="1110"/>
    </row>
    <row r="134" spans="2:25" s="44" customFormat="1" ht="30" customHeight="1" thickBot="1" x14ac:dyDescent="0.3">
      <c r="B134" s="216" t="str">
        <f>T7</f>
        <v>2013  ~  2014</v>
      </c>
      <c r="C134" s="184" t="s">
        <v>6</v>
      </c>
      <c r="D134" s="185" t="s">
        <v>4</v>
      </c>
      <c r="E134" s="184" t="s">
        <v>6</v>
      </c>
      <c r="F134" s="185" t="s">
        <v>4</v>
      </c>
      <c r="G134" s="184" t="s">
        <v>6</v>
      </c>
      <c r="H134" s="185" t="s">
        <v>4</v>
      </c>
      <c r="I134" s="184" t="s">
        <v>6</v>
      </c>
      <c r="J134" s="185" t="s">
        <v>4</v>
      </c>
      <c r="K134" s="184" t="s">
        <v>6</v>
      </c>
      <c r="L134" s="185" t="s">
        <v>4</v>
      </c>
      <c r="M134" s="184" t="s">
        <v>6</v>
      </c>
      <c r="N134" s="185" t="s">
        <v>4</v>
      </c>
      <c r="O134" s="184" t="s">
        <v>6</v>
      </c>
      <c r="P134" s="185" t="s">
        <v>4</v>
      </c>
      <c r="Q134" s="184" t="s">
        <v>6</v>
      </c>
      <c r="R134" s="185" t="s">
        <v>4</v>
      </c>
      <c r="T134" s="142" t="s">
        <v>74</v>
      </c>
      <c r="U134" s="143" t="s">
        <v>1</v>
      </c>
      <c r="V134" s="45"/>
      <c r="W134" s="184" t="s">
        <v>6</v>
      </c>
      <c r="X134" s="185" t="s">
        <v>4</v>
      </c>
      <c r="Y134" s="67" t="s">
        <v>28</v>
      </c>
    </row>
    <row r="135" spans="2:25" ht="15" customHeight="1" x14ac:dyDescent="0.2">
      <c r="B135" s="63" t="s">
        <v>30</v>
      </c>
      <c r="C135" s="84"/>
      <c r="D135" s="85"/>
      <c r="E135" s="26"/>
      <c r="F135" s="27"/>
      <c r="G135" s="109"/>
      <c r="H135" s="85"/>
      <c r="I135" s="26"/>
      <c r="J135" s="27"/>
      <c r="K135" s="109"/>
      <c r="L135" s="85"/>
      <c r="M135" s="26"/>
      <c r="N135" s="27"/>
      <c r="O135" s="109"/>
      <c r="P135" s="85"/>
      <c r="Q135" s="26"/>
      <c r="R135" s="27"/>
      <c r="T135" s="148"/>
      <c r="U135" s="149"/>
      <c r="W135" s="172">
        <f>I135+K135+M135+O135+G135+E135+C135+Q135</f>
        <v>0</v>
      </c>
      <c r="X135" s="206">
        <f>J135+L135+N135+P135+H135+F135+D135+R135</f>
        <v>0</v>
      </c>
      <c r="Y135" s="68">
        <f>W135+X135</f>
        <v>0</v>
      </c>
    </row>
    <row r="136" spans="2:25" ht="15" customHeight="1" x14ac:dyDescent="0.2">
      <c r="B136" s="63" t="s">
        <v>31</v>
      </c>
      <c r="C136" s="22"/>
      <c r="D136" s="87"/>
      <c r="E136" s="16"/>
      <c r="F136" s="15"/>
      <c r="G136" s="110"/>
      <c r="H136" s="87"/>
      <c r="I136" s="16"/>
      <c r="J136" s="15"/>
      <c r="K136" s="110"/>
      <c r="L136" s="87"/>
      <c r="M136" s="16"/>
      <c r="N136" s="15"/>
      <c r="O136" s="110"/>
      <c r="P136" s="87"/>
      <c r="Q136" s="16"/>
      <c r="R136" s="15"/>
      <c r="T136" s="146">
        <v>1</v>
      </c>
      <c r="U136" s="147"/>
      <c r="W136" s="174">
        <f>I136+K136+M136+O136+G136+E136+C136+Q136</f>
        <v>0</v>
      </c>
      <c r="X136" s="207">
        <f>J136+L136+N136+P136+H136+F136+D136+R136</f>
        <v>0</v>
      </c>
      <c r="Y136" s="69">
        <f t="shared" ref="Y136:Y147" si="41">W136+X136</f>
        <v>0</v>
      </c>
    </row>
    <row r="137" spans="2:25" ht="15" customHeight="1" x14ac:dyDescent="0.2">
      <c r="B137" s="63" t="s">
        <v>58</v>
      </c>
      <c r="C137" s="22"/>
      <c r="D137" s="87"/>
      <c r="E137" s="16"/>
      <c r="F137" s="580">
        <v>1</v>
      </c>
      <c r="G137" s="110"/>
      <c r="H137" s="87"/>
      <c r="I137" s="16"/>
      <c r="J137" s="15"/>
      <c r="K137" s="110"/>
      <c r="L137" s="87"/>
      <c r="M137" s="16"/>
      <c r="N137" s="15"/>
      <c r="O137" s="110"/>
      <c r="P137" s="87"/>
      <c r="Q137" s="16"/>
      <c r="R137" s="15"/>
      <c r="T137" s="150">
        <v>1</v>
      </c>
      <c r="U137" s="151"/>
      <c r="W137" s="174">
        <f t="shared" ref="W137:X147" si="42">I137+K137+M137+O137+G137+E137+C137+Q137</f>
        <v>0</v>
      </c>
      <c r="X137" s="207">
        <f t="shared" si="42"/>
        <v>1</v>
      </c>
      <c r="Y137" s="69">
        <f t="shared" si="41"/>
        <v>1</v>
      </c>
    </row>
    <row r="138" spans="2:25" ht="15" customHeight="1" x14ac:dyDescent="0.25">
      <c r="B138" s="64" t="s">
        <v>32</v>
      </c>
      <c r="C138" s="88"/>
      <c r="D138" s="89"/>
      <c r="E138" s="30"/>
      <c r="F138" s="31"/>
      <c r="G138" s="750">
        <v>1</v>
      </c>
      <c r="H138" s="751">
        <v>2</v>
      </c>
      <c r="I138" s="30"/>
      <c r="J138" s="31"/>
      <c r="K138" s="112"/>
      <c r="L138" s="89"/>
      <c r="M138" s="30"/>
      <c r="N138" s="31"/>
      <c r="O138" s="112"/>
      <c r="P138" s="582">
        <v>1</v>
      </c>
      <c r="Q138" s="30"/>
      <c r="R138" s="754">
        <v>1</v>
      </c>
      <c r="T138" s="146">
        <v>3</v>
      </c>
      <c r="U138" s="147">
        <v>3</v>
      </c>
      <c r="W138" s="176">
        <f t="shared" si="42"/>
        <v>1</v>
      </c>
      <c r="X138" s="208">
        <f t="shared" si="42"/>
        <v>4</v>
      </c>
      <c r="Y138" s="70">
        <f t="shared" si="41"/>
        <v>5</v>
      </c>
    </row>
    <row r="139" spans="2:25" ht="15" customHeight="1" x14ac:dyDescent="0.25">
      <c r="B139" s="63" t="s">
        <v>33</v>
      </c>
      <c r="C139" s="748">
        <v>1</v>
      </c>
      <c r="D139" s="87"/>
      <c r="E139" s="749">
        <v>1</v>
      </c>
      <c r="F139" s="15"/>
      <c r="G139" s="110"/>
      <c r="H139" s="87"/>
      <c r="I139" s="16"/>
      <c r="J139" s="15"/>
      <c r="K139" s="752">
        <v>1</v>
      </c>
      <c r="L139" s="87"/>
      <c r="M139" s="16"/>
      <c r="N139" s="755">
        <v>1</v>
      </c>
      <c r="O139" s="752">
        <v>1</v>
      </c>
      <c r="P139" s="87"/>
      <c r="Q139" s="757">
        <v>1</v>
      </c>
      <c r="R139" s="15"/>
      <c r="T139" s="146">
        <v>4</v>
      </c>
      <c r="U139" s="147">
        <v>4</v>
      </c>
      <c r="W139" s="174">
        <f t="shared" si="42"/>
        <v>5</v>
      </c>
      <c r="X139" s="207">
        <f t="shared" si="42"/>
        <v>1</v>
      </c>
      <c r="Y139" s="69">
        <f t="shared" si="41"/>
        <v>6</v>
      </c>
    </row>
    <row r="140" spans="2:25" ht="15" customHeight="1" x14ac:dyDescent="0.25">
      <c r="B140" s="65" t="s">
        <v>34</v>
      </c>
      <c r="C140" s="93"/>
      <c r="D140" s="94"/>
      <c r="E140" s="33"/>
      <c r="F140" s="34"/>
      <c r="G140" s="108"/>
      <c r="H140" s="94"/>
      <c r="I140" s="33"/>
      <c r="J140" s="34"/>
      <c r="K140" s="108"/>
      <c r="L140" s="94"/>
      <c r="M140" s="33"/>
      <c r="N140" s="756">
        <v>1</v>
      </c>
      <c r="O140" s="108"/>
      <c r="P140" s="94"/>
      <c r="Q140" s="33"/>
      <c r="R140" s="34"/>
      <c r="T140" s="146">
        <v>2</v>
      </c>
      <c r="U140" s="147"/>
      <c r="W140" s="178">
        <f t="shared" si="42"/>
        <v>0</v>
      </c>
      <c r="X140" s="209">
        <f t="shared" si="42"/>
        <v>1</v>
      </c>
      <c r="Y140" s="71">
        <f t="shared" si="41"/>
        <v>1</v>
      </c>
    </row>
    <row r="141" spans="2:25" ht="15" customHeight="1" x14ac:dyDescent="0.25">
      <c r="B141" s="63" t="s">
        <v>35</v>
      </c>
      <c r="C141" s="22"/>
      <c r="D141" s="87"/>
      <c r="E141" s="545">
        <v>1</v>
      </c>
      <c r="F141" s="15"/>
      <c r="G141" s="110"/>
      <c r="H141" s="87"/>
      <c r="I141" s="16"/>
      <c r="J141" s="15"/>
      <c r="K141" s="110"/>
      <c r="L141" s="87"/>
      <c r="M141" s="16"/>
      <c r="N141" s="15"/>
      <c r="O141" s="110"/>
      <c r="P141" s="753">
        <v>1</v>
      </c>
      <c r="Q141" s="16"/>
      <c r="R141" s="15"/>
      <c r="T141" s="148">
        <v>2</v>
      </c>
      <c r="U141" s="149"/>
      <c r="W141" s="174">
        <f t="shared" si="42"/>
        <v>1</v>
      </c>
      <c r="X141" s="207">
        <f t="shared" si="42"/>
        <v>1</v>
      </c>
      <c r="Y141" s="70">
        <f t="shared" si="41"/>
        <v>2</v>
      </c>
    </row>
    <row r="142" spans="2:25" ht="15" customHeight="1" x14ac:dyDescent="0.25">
      <c r="B142" s="63" t="s">
        <v>36</v>
      </c>
      <c r="C142" s="748">
        <v>1</v>
      </c>
      <c r="D142" s="87"/>
      <c r="E142" s="92"/>
      <c r="F142" s="15"/>
      <c r="G142" s="110"/>
      <c r="H142" s="87"/>
      <c r="I142" s="16"/>
      <c r="J142" s="15"/>
      <c r="K142" s="110"/>
      <c r="L142" s="87"/>
      <c r="M142" s="749">
        <v>3</v>
      </c>
      <c r="N142" s="15"/>
      <c r="O142" s="110"/>
      <c r="P142" s="87"/>
      <c r="Q142" s="16"/>
      <c r="R142" s="15"/>
      <c r="S142" s="779" t="s">
        <v>108</v>
      </c>
      <c r="T142" s="146"/>
      <c r="U142" s="147">
        <v>4</v>
      </c>
      <c r="W142" s="174">
        <f t="shared" si="42"/>
        <v>4</v>
      </c>
      <c r="X142" s="207">
        <f t="shared" si="42"/>
        <v>0</v>
      </c>
      <c r="Y142" s="69">
        <f t="shared" si="41"/>
        <v>4</v>
      </c>
    </row>
    <row r="143" spans="2:25" ht="15" customHeight="1" x14ac:dyDescent="0.2">
      <c r="B143" s="63" t="s">
        <v>37</v>
      </c>
      <c r="C143" s="22"/>
      <c r="D143" s="581">
        <v>1</v>
      </c>
      <c r="E143" s="16"/>
      <c r="F143" s="15"/>
      <c r="G143" s="110"/>
      <c r="H143" s="87"/>
      <c r="I143" s="16"/>
      <c r="J143" s="15"/>
      <c r="K143" s="110"/>
      <c r="L143" s="87"/>
      <c r="M143" s="16"/>
      <c r="N143" s="15"/>
      <c r="O143" s="110"/>
      <c r="P143" s="87"/>
      <c r="Q143" s="16"/>
      <c r="R143" s="15"/>
      <c r="T143" s="150"/>
      <c r="U143" s="151">
        <v>1</v>
      </c>
      <c r="W143" s="178">
        <f t="shared" si="42"/>
        <v>0</v>
      </c>
      <c r="X143" s="209">
        <f t="shared" si="42"/>
        <v>1</v>
      </c>
      <c r="Y143" s="71">
        <f t="shared" si="41"/>
        <v>1</v>
      </c>
    </row>
    <row r="144" spans="2:25" ht="15" customHeight="1" x14ac:dyDescent="0.2">
      <c r="B144" s="64" t="s">
        <v>38</v>
      </c>
      <c r="C144" s="88"/>
      <c r="D144" s="89"/>
      <c r="E144" s="30"/>
      <c r="F144" s="31"/>
      <c r="G144" s="112"/>
      <c r="H144" s="89"/>
      <c r="I144" s="30"/>
      <c r="J144" s="31"/>
      <c r="K144" s="112"/>
      <c r="L144" s="89"/>
      <c r="M144" s="30"/>
      <c r="N144" s="31"/>
      <c r="O144" s="112"/>
      <c r="P144" s="89"/>
      <c r="Q144" s="30"/>
      <c r="R144" s="31"/>
      <c r="T144" s="146">
        <v>2</v>
      </c>
      <c r="U144" s="147"/>
      <c r="W144" s="174">
        <f t="shared" si="42"/>
        <v>0</v>
      </c>
      <c r="X144" s="207">
        <f t="shared" si="42"/>
        <v>0</v>
      </c>
      <c r="Y144" s="69">
        <f t="shared" si="41"/>
        <v>0</v>
      </c>
    </row>
    <row r="145" spans="2:25" ht="15" customHeight="1" x14ac:dyDescent="0.2">
      <c r="B145" s="63" t="s">
        <v>39</v>
      </c>
      <c r="C145" s="22"/>
      <c r="D145" s="87"/>
      <c r="E145" s="16"/>
      <c r="F145" s="15"/>
      <c r="G145" s="110"/>
      <c r="H145" s="87"/>
      <c r="I145" s="16"/>
      <c r="J145" s="15"/>
      <c r="K145" s="110"/>
      <c r="L145" s="87"/>
      <c r="M145" s="16"/>
      <c r="N145" s="15"/>
      <c r="O145" s="110"/>
      <c r="P145" s="87"/>
      <c r="Q145" s="16"/>
      <c r="R145" s="15"/>
      <c r="T145" s="146"/>
      <c r="U145" s="147"/>
      <c r="W145" s="174">
        <f t="shared" si="42"/>
        <v>0</v>
      </c>
      <c r="X145" s="207">
        <f t="shared" si="42"/>
        <v>0</v>
      </c>
      <c r="Y145" s="69">
        <f t="shared" si="41"/>
        <v>0</v>
      </c>
    </row>
    <row r="146" spans="2:25" ht="15" customHeight="1" thickBot="1" x14ac:dyDescent="0.25">
      <c r="B146" s="63" t="s">
        <v>40</v>
      </c>
      <c r="C146" s="96"/>
      <c r="D146" s="97"/>
      <c r="E146" s="115"/>
      <c r="F146" s="28"/>
      <c r="G146" s="113"/>
      <c r="H146" s="97"/>
      <c r="I146" s="115"/>
      <c r="J146" s="28"/>
      <c r="K146" s="113"/>
      <c r="L146" s="97"/>
      <c r="M146" s="115"/>
      <c r="N146" s="28"/>
      <c r="O146" s="113"/>
      <c r="P146" s="97"/>
      <c r="Q146" s="115"/>
      <c r="R146" s="28"/>
      <c r="T146" s="146"/>
      <c r="U146" s="147"/>
      <c r="W146" s="199">
        <f t="shared" si="42"/>
        <v>0</v>
      </c>
      <c r="X146" s="210">
        <f t="shared" si="42"/>
        <v>0</v>
      </c>
      <c r="Y146" s="72">
        <f t="shared" si="41"/>
        <v>0</v>
      </c>
    </row>
    <row r="147" spans="2:25" s="2" customFormat="1" ht="15" customHeight="1" thickBot="1" x14ac:dyDescent="0.25">
      <c r="B147" s="66" t="s">
        <v>29</v>
      </c>
      <c r="C147" s="83">
        <f>SUM(C135:C146)</f>
        <v>2</v>
      </c>
      <c r="D147" s="82">
        <f t="shared" ref="D147:R147" si="43">SUM(D135:D146)</f>
        <v>1</v>
      </c>
      <c r="E147" s="83">
        <f>SUM(E135:E146)</f>
        <v>2</v>
      </c>
      <c r="F147" s="82">
        <f t="shared" si="43"/>
        <v>1</v>
      </c>
      <c r="G147" s="83">
        <f t="shared" si="43"/>
        <v>1</v>
      </c>
      <c r="H147" s="82">
        <f t="shared" si="43"/>
        <v>2</v>
      </c>
      <c r="I147" s="83">
        <f t="shared" si="43"/>
        <v>0</v>
      </c>
      <c r="J147" s="82">
        <f t="shared" si="43"/>
        <v>0</v>
      </c>
      <c r="K147" s="83">
        <f t="shared" si="43"/>
        <v>1</v>
      </c>
      <c r="L147" s="82">
        <f t="shared" si="43"/>
        <v>0</v>
      </c>
      <c r="M147" s="83">
        <f t="shared" si="43"/>
        <v>3</v>
      </c>
      <c r="N147" s="82">
        <f t="shared" si="43"/>
        <v>2</v>
      </c>
      <c r="O147" s="83">
        <f t="shared" si="43"/>
        <v>1</v>
      </c>
      <c r="P147" s="82">
        <f t="shared" si="43"/>
        <v>2</v>
      </c>
      <c r="Q147" s="83">
        <f t="shared" si="43"/>
        <v>1</v>
      </c>
      <c r="R147" s="82">
        <f t="shared" si="43"/>
        <v>1</v>
      </c>
      <c r="T147" s="59">
        <f>SUM(T135:T146)</f>
        <v>15</v>
      </c>
      <c r="U147" s="56">
        <f>SUM(U135:U146)</f>
        <v>12</v>
      </c>
      <c r="V147" s="14"/>
      <c r="W147" s="55">
        <f t="shared" si="42"/>
        <v>11</v>
      </c>
      <c r="X147" s="56">
        <f t="shared" si="42"/>
        <v>9</v>
      </c>
      <c r="Y147" s="57">
        <f t="shared" si="41"/>
        <v>20</v>
      </c>
    </row>
    <row r="148" spans="2:25" ht="15" hidden="1" customHeight="1" x14ac:dyDescent="0.2">
      <c r="B148" s="442" t="s">
        <v>30</v>
      </c>
      <c r="C148" s="447">
        <f>C135</f>
        <v>0</v>
      </c>
      <c r="D148" s="467">
        <f t="shared" ref="D148:R148" si="44">D135</f>
        <v>0</v>
      </c>
      <c r="E148" s="447">
        <f t="shared" si="44"/>
        <v>0</v>
      </c>
      <c r="F148" s="467">
        <f t="shared" si="44"/>
        <v>0</v>
      </c>
      <c r="G148" s="447">
        <f t="shared" si="44"/>
        <v>0</v>
      </c>
      <c r="H148" s="467">
        <f t="shared" si="44"/>
        <v>0</v>
      </c>
      <c r="I148" s="447">
        <f t="shared" si="44"/>
        <v>0</v>
      </c>
      <c r="J148" s="467">
        <f t="shared" si="44"/>
        <v>0</v>
      </c>
      <c r="K148" s="447">
        <f t="shared" si="44"/>
        <v>0</v>
      </c>
      <c r="L148" s="467">
        <f t="shared" si="44"/>
        <v>0</v>
      </c>
      <c r="M148" s="447">
        <f t="shared" si="44"/>
        <v>0</v>
      </c>
      <c r="N148" s="467">
        <f t="shared" si="44"/>
        <v>0</v>
      </c>
      <c r="O148" s="447">
        <f t="shared" si="44"/>
        <v>0</v>
      </c>
      <c r="P148" s="467">
        <f t="shared" si="44"/>
        <v>0</v>
      </c>
      <c r="Q148" s="447">
        <f t="shared" si="44"/>
        <v>0</v>
      </c>
      <c r="R148" s="467">
        <f t="shared" si="44"/>
        <v>0</v>
      </c>
      <c r="S148" s="482"/>
      <c r="T148" s="483">
        <f>T135</f>
        <v>0</v>
      </c>
      <c r="U148" s="476">
        <f>U135</f>
        <v>0</v>
      </c>
      <c r="V148" s="14"/>
      <c r="W148" s="447">
        <f>W135</f>
        <v>0</v>
      </c>
      <c r="X148" s="449">
        <f>X135</f>
        <v>0</v>
      </c>
      <c r="Y148" s="456">
        <f>Y135</f>
        <v>0</v>
      </c>
    </row>
    <row r="149" spans="2:25" ht="15" hidden="1" customHeight="1" x14ac:dyDescent="0.2">
      <c r="B149" s="443" t="s">
        <v>31</v>
      </c>
      <c r="C149" s="461">
        <f>C136+C148</f>
        <v>0</v>
      </c>
      <c r="D149" s="468">
        <f t="shared" ref="D149:R159" si="45">D136+D148</f>
        <v>0</v>
      </c>
      <c r="E149" s="461">
        <f t="shared" si="45"/>
        <v>0</v>
      </c>
      <c r="F149" s="468">
        <f t="shared" si="45"/>
        <v>0</v>
      </c>
      <c r="G149" s="461">
        <f t="shared" si="45"/>
        <v>0</v>
      </c>
      <c r="H149" s="468">
        <f t="shared" si="45"/>
        <v>0</v>
      </c>
      <c r="I149" s="461">
        <f t="shared" si="45"/>
        <v>0</v>
      </c>
      <c r="J149" s="468">
        <f t="shared" si="45"/>
        <v>0</v>
      </c>
      <c r="K149" s="461">
        <f t="shared" si="45"/>
        <v>0</v>
      </c>
      <c r="L149" s="468">
        <f t="shared" si="45"/>
        <v>0</v>
      </c>
      <c r="M149" s="461">
        <f t="shared" si="45"/>
        <v>0</v>
      </c>
      <c r="N149" s="468">
        <f t="shared" si="45"/>
        <v>0</v>
      </c>
      <c r="O149" s="461">
        <f t="shared" si="45"/>
        <v>0</v>
      </c>
      <c r="P149" s="468">
        <f t="shared" si="45"/>
        <v>0</v>
      </c>
      <c r="Q149" s="461">
        <f t="shared" si="45"/>
        <v>0</v>
      </c>
      <c r="R149" s="468">
        <f t="shared" si="45"/>
        <v>0</v>
      </c>
      <c r="S149" s="482"/>
      <c r="T149" s="484">
        <f t="shared" ref="T149:U159" si="46">T136+T148</f>
        <v>1</v>
      </c>
      <c r="U149" s="477">
        <f t="shared" si="46"/>
        <v>0</v>
      </c>
      <c r="V149" s="14"/>
      <c r="W149" s="461">
        <f t="shared" ref="W149:Y159" si="47">W136+W148</f>
        <v>0</v>
      </c>
      <c r="X149" s="450">
        <f t="shared" si="47"/>
        <v>0</v>
      </c>
      <c r="Y149" s="457">
        <f t="shared" si="47"/>
        <v>0</v>
      </c>
    </row>
    <row r="150" spans="2:25" ht="15" hidden="1" customHeight="1" x14ac:dyDescent="0.2">
      <c r="B150" s="443" t="s">
        <v>58</v>
      </c>
      <c r="C150" s="462">
        <f t="shared" ref="C150:C159" si="48">C137+C149</f>
        <v>0</v>
      </c>
      <c r="D150" s="469">
        <f t="shared" si="45"/>
        <v>0</v>
      </c>
      <c r="E150" s="462">
        <f t="shared" si="45"/>
        <v>0</v>
      </c>
      <c r="F150" s="469">
        <f t="shared" si="45"/>
        <v>1</v>
      </c>
      <c r="G150" s="462">
        <f t="shared" si="45"/>
        <v>0</v>
      </c>
      <c r="H150" s="469">
        <f t="shared" si="45"/>
        <v>0</v>
      </c>
      <c r="I150" s="462">
        <f t="shared" si="45"/>
        <v>0</v>
      </c>
      <c r="J150" s="469">
        <f t="shared" si="45"/>
        <v>0</v>
      </c>
      <c r="K150" s="462">
        <f t="shared" si="45"/>
        <v>0</v>
      </c>
      <c r="L150" s="469">
        <f t="shared" si="45"/>
        <v>0</v>
      </c>
      <c r="M150" s="462">
        <f t="shared" si="45"/>
        <v>0</v>
      </c>
      <c r="N150" s="469">
        <f t="shared" si="45"/>
        <v>0</v>
      </c>
      <c r="O150" s="462">
        <f t="shared" si="45"/>
        <v>0</v>
      </c>
      <c r="P150" s="469">
        <f t="shared" si="45"/>
        <v>0</v>
      </c>
      <c r="Q150" s="462">
        <f t="shared" si="45"/>
        <v>0</v>
      </c>
      <c r="R150" s="469">
        <f t="shared" si="45"/>
        <v>0</v>
      </c>
      <c r="S150" s="482"/>
      <c r="T150" s="485">
        <f t="shared" si="46"/>
        <v>2</v>
      </c>
      <c r="U150" s="478">
        <f t="shared" si="46"/>
        <v>0</v>
      </c>
      <c r="V150" s="14"/>
      <c r="W150" s="462">
        <f t="shared" si="47"/>
        <v>0</v>
      </c>
      <c r="X150" s="452">
        <f t="shared" si="47"/>
        <v>1</v>
      </c>
      <c r="Y150" s="458">
        <f t="shared" si="47"/>
        <v>1</v>
      </c>
    </row>
    <row r="151" spans="2:25" ht="15" hidden="1" customHeight="1" x14ac:dyDescent="0.2">
      <c r="B151" s="444" t="s">
        <v>32</v>
      </c>
      <c r="C151" s="461">
        <f t="shared" si="48"/>
        <v>0</v>
      </c>
      <c r="D151" s="468">
        <f t="shared" si="45"/>
        <v>0</v>
      </c>
      <c r="E151" s="461">
        <f t="shared" si="45"/>
        <v>0</v>
      </c>
      <c r="F151" s="468">
        <f t="shared" si="45"/>
        <v>1</v>
      </c>
      <c r="G151" s="461">
        <f t="shared" si="45"/>
        <v>1</v>
      </c>
      <c r="H151" s="468">
        <f t="shared" si="45"/>
        <v>2</v>
      </c>
      <c r="I151" s="461">
        <f t="shared" si="45"/>
        <v>0</v>
      </c>
      <c r="J151" s="468">
        <f t="shared" si="45"/>
        <v>0</v>
      </c>
      <c r="K151" s="461">
        <f t="shared" si="45"/>
        <v>0</v>
      </c>
      <c r="L151" s="468">
        <f t="shared" si="45"/>
        <v>0</v>
      </c>
      <c r="M151" s="461">
        <f t="shared" si="45"/>
        <v>0</v>
      </c>
      <c r="N151" s="468">
        <f t="shared" si="45"/>
        <v>0</v>
      </c>
      <c r="O151" s="461">
        <f t="shared" si="45"/>
        <v>0</v>
      </c>
      <c r="P151" s="468">
        <f t="shared" si="45"/>
        <v>1</v>
      </c>
      <c r="Q151" s="461">
        <f t="shared" si="45"/>
        <v>0</v>
      </c>
      <c r="R151" s="468">
        <f t="shared" si="45"/>
        <v>1</v>
      </c>
      <c r="S151" s="482"/>
      <c r="T151" s="484">
        <f t="shared" si="46"/>
        <v>5</v>
      </c>
      <c r="U151" s="477">
        <f t="shared" si="46"/>
        <v>3</v>
      </c>
      <c r="V151" s="14"/>
      <c r="W151" s="461">
        <f t="shared" si="47"/>
        <v>1</v>
      </c>
      <c r="X151" s="450">
        <f t="shared" si="47"/>
        <v>5</v>
      </c>
      <c r="Y151" s="457">
        <f t="shared" si="47"/>
        <v>6</v>
      </c>
    </row>
    <row r="152" spans="2:25" ht="15" hidden="1" customHeight="1" x14ac:dyDescent="0.2">
      <c r="B152" s="443" t="s">
        <v>33</v>
      </c>
      <c r="C152" s="461">
        <f t="shared" si="48"/>
        <v>1</v>
      </c>
      <c r="D152" s="468">
        <f t="shared" si="45"/>
        <v>0</v>
      </c>
      <c r="E152" s="461">
        <f t="shared" si="45"/>
        <v>1</v>
      </c>
      <c r="F152" s="468">
        <f t="shared" si="45"/>
        <v>1</v>
      </c>
      <c r="G152" s="461">
        <f t="shared" si="45"/>
        <v>1</v>
      </c>
      <c r="H152" s="468">
        <f t="shared" si="45"/>
        <v>2</v>
      </c>
      <c r="I152" s="461">
        <f t="shared" si="45"/>
        <v>0</v>
      </c>
      <c r="J152" s="468">
        <f t="shared" si="45"/>
        <v>0</v>
      </c>
      <c r="K152" s="461">
        <f t="shared" si="45"/>
        <v>1</v>
      </c>
      <c r="L152" s="468">
        <f t="shared" si="45"/>
        <v>0</v>
      </c>
      <c r="M152" s="461">
        <f t="shared" si="45"/>
        <v>0</v>
      </c>
      <c r="N152" s="468">
        <f t="shared" si="45"/>
        <v>1</v>
      </c>
      <c r="O152" s="461">
        <f t="shared" si="45"/>
        <v>1</v>
      </c>
      <c r="P152" s="468">
        <f t="shared" si="45"/>
        <v>1</v>
      </c>
      <c r="Q152" s="461">
        <f t="shared" si="45"/>
        <v>1</v>
      </c>
      <c r="R152" s="468">
        <f t="shared" si="45"/>
        <v>1</v>
      </c>
      <c r="S152" s="482"/>
      <c r="T152" s="484">
        <f t="shared" si="46"/>
        <v>9</v>
      </c>
      <c r="U152" s="477">
        <f t="shared" si="46"/>
        <v>7</v>
      </c>
      <c r="V152" s="14"/>
      <c r="W152" s="461">
        <f t="shared" si="47"/>
        <v>6</v>
      </c>
      <c r="X152" s="450">
        <f t="shared" si="47"/>
        <v>6</v>
      </c>
      <c r="Y152" s="457">
        <f t="shared" si="47"/>
        <v>12</v>
      </c>
    </row>
    <row r="153" spans="2:25" ht="15" hidden="1" customHeight="1" x14ac:dyDescent="0.2">
      <c r="B153" s="445" t="s">
        <v>34</v>
      </c>
      <c r="C153" s="461">
        <f t="shared" si="48"/>
        <v>1</v>
      </c>
      <c r="D153" s="468">
        <f t="shared" si="45"/>
        <v>0</v>
      </c>
      <c r="E153" s="461">
        <f t="shared" si="45"/>
        <v>1</v>
      </c>
      <c r="F153" s="468">
        <f t="shared" si="45"/>
        <v>1</v>
      </c>
      <c r="G153" s="461">
        <f t="shared" si="45"/>
        <v>1</v>
      </c>
      <c r="H153" s="468">
        <f t="shared" si="45"/>
        <v>2</v>
      </c>
      <c r="I153" s="461">
        <f t="shared" si="45"/>
        <v>0</v>
      </c>
      <c r="J153" s="468">
        <f t="shared" si="45"/>
        <v>0</v>
      </c>
      <c r="K153" s="461">
        <f t="shared" si="45"/>
        <v>1</v>
      </c>
      <c r="L153" s="468">
        <f t="shared" si="45"/>
        <v>0</v>
      </c>
      <c r="M153" s="461">
        <f t="shared" si="45"/>
        <v>0</v>
      </c>
      <c r="N153" s="468">
        <f t="shared" si="45"/>
        <v>2</v>
      </c>
      <c r="O153" s="461">
        <f t="shared" si="45"/>
        <v>1</v>
      </c>
      <c r="P153" s="468">
        <f t="shared" si="45"/>
        <v>1</v>
      </c>
      <c r="Q153" s="461">
        <f t="shared" si="45"/>
        <v>1</v>
      </c>
      <c r="R153" s="468">
        <f t="shared" si="45"/>
        <v>1</v>
      </c>
      <c r="S153" s="482"/>
      <c r="T153" s="484">
        <f t="shared" si="46"/>
        <v>11</v>
      </c>
      <c r="U153" s="477">
        <f t="shared" si="46"/>
        <v>7</v>
      </c>
      <c r="V153" s="14"/>
      <c r="W153" s="461">
        <f t="shared" si="47"/>
        <v>6</v>
      </c>
      <c r="X153" s="450">
        <f t="shared" si="47"/>
        <v>7</v>
      </c>
      <c r="Y153" s="457">
        <f t="shared" si="47"/>
        <v>13</v>
      </c>
    </row>
    <row r="154" spans="2:25" ht="15" hidden="1" customHeight="1" x14ac:dyDescent="0.2">
      <c r="B154" s="443" t="s">
        <v>35</v>
      </c>
      <c r="C154" s="463">
        <f t="shared" si="48"/>
        <v>1</v>
      </c>
      <c r="D154" s="470">
        <f t="shared" si="45"/>
        <v>0</v>
      </c>
      <c r="E154" s="463">
        <f t="shared" si="45"/>
        <v>2</v>
      </c>
      <c r="F154" s="470">
        <f t="shared" si="45"/>
        <v>1</v>
      </c>
      <c r="G154" s="463">
        <f t="shared" si="45"/>
        <v>1</v>
      </c>
      <c r="H154" s="470">
        <f t="shared" si="45"/>
        <v>2</v>
      </c>
      <c r="I154" s="463">
        <f t="shared" si="45"/>
        <v>0</v>
      </c>
      <c r="J154" s="470">
        <f t="shared" si="45"/>
        <v>0</v>
      </c>
      <c r="K154" s="463">
        <f t="shared" si="45"/>
        <v>1</v>
      </c>
      <c r="L154" s="470">
        <f t="shared" si="45"/>
        <v>0</v>
      </c>
      <c r="M154" s="463">
        <f t="shared" si="45"/>
        <v>0</v>
      </c>
      <c r="N154" s="470">
        <f t="shared" si="45"/>
        <v>2</v>
      </c>
      <c r="O154" s="463">
        <f t="shared" si="45"/>
        <v>1</v>
      </c>
      <c r="P154" s="470">
        <f t="shared" si="45"/>
        <v>2</v>
      </c>
      <c r="Q154" s="463">
        <f t="shared" si="45"/>
        <v>1</v>
      </c>
      <c r="R154" s="470">
        <f t="shared" si="45"/>
        <v>1</v>
      </c>
      <c r="S154" s="482"/>
      <c r="T154" s="486">
        <f t="shared" si="46"/>
        <v>13</v>
      </c>
      <c r="U154" s="479">
        <f t="shared" si="46"/>
        <v>7</v>
      </c>
      <c r="V154" s="14"/>
      <c r="W154" s="463">
        <f t="shared" si="47"/>
        <v>7</v>
      </c>
      <c r="X154" s="454">
        <f t="shared" si="47"/>
        <v>8</v>
      </c>
      <c r="Y154" s="459">
        <f t="shared" si="47"/>
        <v>15</v>
      </c>
    </row>
    <row r="155" spans="2:25" ht="15" hidden="1" customHeight="1" x14ac:dyDescent="0.2">
      <c r="B155" s="443" t="s">
        <v>36</v>
      </c>
      <c r="C155" s="461">
        <f t="shared" si="48"/>
        <v>2</v>
      </c>
      <c r="D155" s="468">
        <f t="shared" si="45"/>
        <v>0</v>
      </c>
      <c r="E155" s="461">
        <f t="shared" si="45"/>
        <v>2</v>
      </c>
      <c r="F155" s="468">
        <f t="shared" si="45"/>
        <v>1</v>
      </c>
      <c r="G155" s="461">
        <f t="shared" si="45"/>
        <v>1</v>
      </c>
      <c r="H155" s="468">
        <f t="shared" si="45"/>
        <v>2</v>
      </c>
      <c r="I155" s="461">
        <f t="shared" si="45"/>
        <v>0</v>
      </c>
      <c r="J155" s="468">
        <f t="shared" si="45"/>
        <v>0</v>
      </c>
      <c r="K155" s="461">
        <f t="shared" si="45"/>
        <v>1</v>
      </c>
      <c r="L155" s="468">
        <f t="shared" si="45"/>
        <v>0</v>
      </c>
      <c r="M155" s="461">
        <f t="shared" si="45"/>
        <v>3</v>
      </c>
      <c r="N155" s="468">
        <f t="shared" si="45"/>
        <v>2</v>
      </c>
      <c r="O155" s="461">
        <f t="shared" si="45"/>
        <v>1</v>
      </c>
      <c r="P155" s="468">
        <f t="shared" si="45"/>
        <v>2</v>
      </c>
      <c r="Q155" s="461">
        <f t="shared" si="45"/>
        <v>1</v>
      </c>
      <c r="R155" s="468">
        <f t="shared" si="45"/>
        <v>1</v>
      </c>
      <c r="S155" s="482"/>
      <c r="T155" s="484">
        <f t="shared" si="46"/>
        <v>13</v>
      </c>
      <c r="U155" s="477">
        <f t="shared" si="46"/>
        <v>11</v>
      </c>
      <c r="V155" s="14"/>
      <c r="W155" s="461">
        <f t="shared" si="47"/>
        <v>11</v>
      </c>
      <c r="X155" s="450">
        <f t="shared" si="47"/>
        <v>8</v>
      </c>
      <c r="Y155" s="457">
        <f t="shared" si="47"/>
        <v>19</v>
      </c>
    </row>
    <row r="156" spans="2:25" ht="15" hidden="1" customHeight="1" x14ac:dyDescent="0.2">
      <c r="B156" s="443" t="s">
        <v>37</v>
      </c>
      <c r="C156" s="462">
        <f t="shared" si="48"/>
        <v>2</v>
      </c>
      <c r="D156" s="469">
        <f t="shared" si="45"/>
        <v>1</v>
      </c>
      <c r="E156" s="462">
        <f t="shared" si="45"/>
        <v>2</v>
      </c>
      <c r="F156" s="469">
        <f t="shared" si="45"/>
        <v>1</v>
      </c>
      <c r="G156" s="462">
        <f t="shared" si="45"/>
        <v>1</v>
      </c>
      <c r="H156" s="469">
        <f t="shared" si="45"/>
        <v>2</v>
      </c>
      <c r="I156" s="462">
        <f t="shared" si="45"/>
        <v>0</v>
      </c>
      <c r="J156" s="469">
        <f t="shared" si="45"/>
        <v>0</v>
      </c>
      <c r="K156" s="462">
        <f t="shared" si="45"/>
        <v>1</v>
      </c>
      <c r="L156" s="469">
        <f t="shared" si="45"/>
        <v>0</v>
      </c>
      <c r="M156" s="462">
        <f t="shared" si="45"/>
        <v>3</v>
      </c>
      <c r="N156" s="469">
        <f t="shared" si="45"/>
        <v>2</v>
      </c>
      <c r="O156" s="462">
        <f t="shared" si="45"/>
        <v>1</v>
      </c>
      <c r="P156" s="469">
        <f t="shared" si="45"/>
        <v>2</v>
      </c>
      <c r="Q156" s="462">
        <f t="shared" si="45"/>
        <v>1</v>
      </c>
      <c r="R156" s="469">
        <f t="shared" si="45"/>
        <v>1</v>
      </c>
      <c r="S156" s="482"/>
      <c r="T156" s="485">
        <f t="shared" si="46"/>
        <v>13</v>
      </c>
      <c r="U156" s="478">
        <f t="shared" si="46"/>
        <v>12</v>
      </c>
      <c r="V156" s="14"/>
      <c r="W156" s="462">
        <f t="shared" si="47"/>
        <v>11</v>
      </c>
      <c r="X156" s="452">
        <f t="shared" si="47"/>
        <v>9</v>
      </c>
      <c r="Y156" s="458">
        <f t="shared" si="47"/>
        <v>20</v>
      </c>
    </row>
    <row r="157" spans="2:25" ht="15" hidden="1" customHeight="1" x14ac:dyDescent="0.2">
      <c r="B157" s="444" t="s">
        <v>38</v>
      </c>
      <c r="C157" s="461">
        <f t="shared" si="48"/>
        <v>2</v>
      </c>
      <c r="D157" s="468">
        <f t="shared" si="45"/>
        <v>1</v>
      </c>
      <c r="E157" s="461">
        <f t="shared" si="45"/>
        <v>2</v>
      </c>
      <c r="F157" s="468">
        <f t="shared" si="45"/>
        <v>1</v>
      </c>
      <c r="G157" s="461">
        <f t="shared" si="45"/>
        <v>1</v>
      </c>
      <c r="H157" s="468">
        <f t="shared" si="45"/>
        <v>2</v>
      </c>
      <c r="I157" s="461">
        <f t="shared" si="45"/>
        <v>0</v>
      </c>
      <c r="J157" s="468">
        <f t="shared" si="45"/>
        <v>0</v>
      </c>
      <c r="K157" s="461">
        <f t="shared" si="45"/>
        <v>1</v>
      </c>
      <c r="L157" s="468">
        <f t="shared" si="45"/>
        <v>0</v>
      </c>
      <c r="M157" s="461">
        <f t="shared" si="45"/>
        <v>3</v>
      </c>
      <c r="N157" s="468">
        <f t="shared" si="45"/>
        <v>2</v>
      </c>
      <c r="O157" s="461">
        <f t="shared" si="45"/>
        <v>1</v>
      </c>
      <c r="P157" s="468">
        <f t="shared" si="45"/>
        <v>2</v>
      </c>
      <c r="Q157" s="461">
        <f t="shared" si="45"/>
        <v>1</v>
      </c>
      <c r="R157" s="468">
        <f t="shared" si="45"/>
        <v>1</v>
      </c>
      <c r="S157" s="482"/>
      <c r="T157" s="484">
        <f t="shared" si="46"/>
        <v>15</v>
      </c>
      <c r="U157" s="477">
        <f t="shared" si="46"/>
        <v>12</v>
      </c>
      <c r="V157" s="14"/>
      <c r="W157" s="461">
        <f t="shared" si="47"/>
        <v>11</v>
      </c>
      <c r="X157" s="450">
        <f t="shared" si="47"/>
        <v>9</v>
      </c>
      <c r="Y157" s="457">
        <f t="shared" si="47"/>
        <v>20</v>
      </c>
    </row>
    <row r="158" spans="2:25" ht="15" hidden="1" customHeight="1" x14ac:dyDescent="0.2">
      <c r="B158" s="443" t="s">
        <v>39</v>
      </c>
      <c r="C158" s="461">
        <f t="shared" si="48"/>
        <v>2</v>
      </c>
      <c r="D158" s="468">
        <f t="shared" si="45"/>
        <v>1</v>
      </c>
      <c r="E158" s="461">
        <f t="shared" si="45"/>
        <v>2</v>
      </c>
      <c r="F158" s="468">
        <f t="shared" si="45"/>
        <v>1</v>
      </c>
      <c r="G158" s="461">
        <f t="shared" si="45"/>
        <v>1</v>
      </c>
      <c r="H158" s="468">
        <f t="shared" si="45"/>
        <v>2</v>
      </c>
      <c r="I158" s="461">
        <f t="shared" si="45"/>
        <v>0</v>
      </c>
      <c r="J158" s="468">
        <f t="shared" si="45"/>
        <v>0</v>
      </c>
      <c r="K158" s="461">
        <f t="shared" si="45"/>
        <v>1</v>
      </c>
      <c r="L158" s="468">
        <f t="shared" si="45"/>
        <v>0</v>
      </c>
      <c r="M158" s="461">
        <f t="shared" si="45"/>
        <v>3</v>
      </c>
      <c r="N158" s="468">
        <f t="shared" si="45"/>
        <v>2</v>
      </c>
      <c r="O158" s="461">
        <f t="shared" si="45"/>
        <v>1</v>
      </c>
      <c r="P158" s="468">
        <f t="shared" si="45"/>
        <v>2</v>
      </c>
      <c r="Q158" s="461">
        <f t="shared" si="45"/>
        <v>1</v>
      </c>
      <c r="R158" s="468">
        <f t="shared" si="45"/>
        <v>1</v>
      </c>
      <c r="S158" s="482"/>
      <c r="T158" s="484">
        <f t="shared" si="46"/>
        <v>15</v>
      </c>
      <c r="U158" s="477">
        <f t="shared" si="46"/>
        <v>12</v>
      </c>
      <c r="V158" s="14"/>
      <c r="W158" s="461">
        <f t="shared" si="47"/>
        <v>11</v>
      </c>
      <c r="X158" s="450">
        <f t="shared" si="47"/>
        <v>9</v>
      </c>
      <c r="Y158" s="457">
        <f t="shared" si="47"/>
        <v>20</v>
      </c>
    </row>
    <row r="159" spans="2:25" ht="15" hidden="1" customHeight="1" thickBot="1" x14ac:dyDescent="0.25">
      <c r="B159" s="446" t="s">
        <v>40</v>
      </c>
      <c r="C159" s="464">
        <f t="shared" si="48"/>
        <v>2</v>
      </c>
      <c r="D159" s="471">
        <f t="shared" si="45"/>
        <v>1</v>
      </c>
      <c r="E159" s="464">
        <f t="shared" si="45"/>
        <v>2</v>
      </c>
      <c r="F159" s="471">
        <f t="shared" si="45"/>
        <v>1</v>
      </c>
      <c r="G159" s="464">
        <f t="shared" si="45"/>
        <v>1</v>
      </c>
      <c r="H159" s="471">
        <f t="shared" si="45"/>
        <v>2</v>
      </c>
      <c r="I159" s="464">
        <f t="shared" si="45"/>
        <v>0</v>
      </c>
      <c r="J159" s="471">
        <f t="shared" si="45"/>
        <v>0</v>
      </c>
      <c r="K159" s="464">
        <f t="shared" si="45"/>
        <v>1</v>
      </c>
      <c r="L159" s="471">
        <f t="shared" si="45"/>
        <v>0</v>
      </c>
      <c r="M159" s="464">
        <f t="shared" si="45"/>
        <v>3</v>
      </c>
      <c r="N159" s="471">
        <f t="shared" si="45"/>
        <v>2</v>
      </c>
      <c r="O159" s="464">
        <f t="shared" si="45"/>
        <v>1</v>
      </c>
      <c r="P159" s="471">
        <f t="shared" si="45"/>
        <v>2</v>
      </c>
      <c r="Q159" s="464">
        <f t="shared" si="45"/>
        <v>1</v>
      </c>
      <c r="R159" s="471">
        <f t="shared" si="45"/>
        <v>1</v>
      </c>
      <c r="S159" s="482"/>
      <c r="T159" s="487">
        <f t="shared" si="46"/>
        <v>15</v>
      </c>
      <c r="U159" s="481">
        <f t="shared" si="46"/>
        <v>12</v>
      </c>
      <c r="V159" s="14"/>
      <c r="W159" s="464">
        <f t="shared" si="47"/>
        <v>11</v>
      </c>
      <c r="X159" s="465">
        <f t="shared" si="47"/>
        <v>9</v>
      </c>
      <c r="Y159" s="460">
        <f t="shared" si="47"/>
        <v>20</v>
      </c>
    </row>
    <row r="160" spans="2:25" ht="15" customHeight="1" x14ac:dyDescent="0.2">
      <c r="B160" s="3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138"/>
      <c r="U160" s="139"/>
    </row>
    <row r="161" spans="2:25" ht="15" customHeight="1" x14ac:dyDescent="0.2">
      <c r="E161" s="129"/>
      <c r="F161" s="130" t="s">
        <v>42</v>
      </c>
      <c r="G161" s="131"/>
      <c r="H161" s="131"/>
      <c r="I161" s="132"/>
      <c r="J161" s="133" t="s">
        <v>0</v>
      </c>
      <c r="M161" s="715"/>
      <c r="N161" s="656" t="s">
        <v>3</v>
      </c>
      <c r="T161" s="140"/>
      <c r="U161" s="141"/>
    </row>
    <row r="162" spans="2:25" ht="15" customHeight="1" thickBot="1" x14ac:dyDescent="0.25"/>
    <row r="163" spans="2:25" s="46" customFormat="1" ht="30" customHeight="1" thickBot="1" x14ac:dyDescent="0.3">
      <c r="B163" s="39" t="s">
        <v>68</v>
      </c>
      <c r="C163" s="1097" t="s">
        <v>22</v>
      </c>
      <c r="D163" s="1098"/>
      <c r="E163" s="1097" t="s">
        <v>23</v>
      </c>
      <c r="F163" s="1098"/>
      <c r="G163" s="1097" t="s">
        <v>24</v>
      </c>
      <c r="H163" s="1098"/>
      <c r="I163" s="1097" t="s">
        <v>25</v>
      </c>
      <c r="J163" s="1098"/>
      <c r="K163" s="1097" t="s">
        <v>17</v>
      </c>
      <c r="L163" s="1098"/>
      <c r="M163" s="1097" t="s">
        <v>26</v>
      </c>
      <c r="N163" s="1098"/>
      <c r="O163" s="1097" t="s">
        <v>27</v>
      </c>
      <c r="P163" s="1098"/>
      <c r="T163" s="1102" t="s">
        <v>106</v>
      </c>
      <c r="U163" s="1103"/>
      <c r="V163" s="1104" t="s">
        <v>3</v>
      </c>
      <c r="W163" s="1105" t="str">
        <f>B163</f>
        <v>Hazard Communication</v>
      </c>
      <c r="X163" s="1106"/>
      <c r="Y163" s="1107"/>
    </row>
    <row r="164" spans="2:25" s="46" customFormat="1" ht="30" customHeight="1" thickBot="1" x14ac:dyDescent="0.3">
      <c r="B164" s="216" t="str">
        <f>T7</f>
        <v>2013  ~  2014</v>
      </c>
      <c r="C164" s="184" t="s">
        <v>6</v>
      </c>
      <c r="D164" s="185" t="s">
        <v>4</v>
      </c>
      <c r="E164" s="184" t="s">
        <v>6</v>
      </c>
      <c r="F164" s="185" t="s">
        <v>4</v>
      </c>
      <c r="G164" s="184" t="s">
        <v>6</v>
      </c>
      <c r="H164" s="185" t="s">
        <v>4</v>
      </c>
      <c r="I164" s="184" t="s">
        <v>6</v>
      </c>
      <c r="J164" s="185" t="s">
        <v>4</v>
      </c>
      <c r="K164" s="184" t="s">
        <v>6</v>
      </c>
      <c r="L164" s="185" t="s">
        <v>4</v>
      </c>
      <c r="M164" s="184" t="s">
        <v>6</v>
      </c>
      <c r="N164" s="185" t="s">
        <v>4</v>
      </c>
      <c r="O164" s="184" t="s">
        <v>6</v>
      </c>
      <c r="P164" s="185" t="s">
        <v>4</v>
      </c>
      <c r="T164" s="215" t="s">
        <v>42</v>
      </c>
      <c r="U164" s="99" t="s">
        <v>0</v>
      </c>
      <c r="V164" s="1104"/>
      <c r="W164" s="184" t="s">
        <v>6</v>
      </c>
      <c r="X164" s="185" t="s">
        <v>4</v>
      </c>
      <c r="Y164" s="67" t="s">
        <v>28</v>
      </c>
    </row>
    <row r="165" spans="2:25" ht="15" customHeight="1" x14ac:dyDescent="0.2">
      <c r="B165" s="63" t="s">
        <v>30</v>
      </c>
      <c r="C165" s="19"/>
      <c r="D165" s="85"/>
      <c r="E165" s="162"/>
      <c r="F165" s="36"/>
      <c r="G165" s="114"/>
      <c r="H165" s="86"/>
      <c r="I165" s="162"/>
      <c r="J165" s="36"/>
      <c r="K165" s="114"/>
      <c r="L165" s="86"/>
      <c r="M165" s="162"/>
      <c r="N165" s="36"/>
      <c r="O165" s="114"/>
      <c r="P165" s="784">
        <v>1</v>
      </c>
      <c r="R165" s="138"/>
      <c r="S165" s="138"/>
      <c r="T165" s="243">
        <v>3</v>
      </c>
      <c r="U165" s="244">
        <v>1</v>
      </c>
      <c r="V165" s="721"/>
      <c r="W165" s="172">
        <f>I165+K165+M165+O165+G165+E165+C165</f>
        <v>0</v>
      </c>
      <c r="X165" s="173">
        <f>J165+L165+N165+P165+H165+F165+D165</f>
        <v>1</v>
      </c>
      <c r="Y165" s="68">
        <f>W165+X165</f>
        <v>1</v>
      </c>
    </row>
    <row r="166" spans="2:25" ht="15" customHeight="1" x14ac:dyDescent="0.2">
      <c r="B166" s="63" t="s">
        <v>31</v>
      </c>
      <c r="C166" s="11"/>
      <c r="D166" s="87"/>
      <c r="E166" s="127"/>
      <c r="F166" s="25"/>
      <c r="G166" s="6"/>
      <c r="H166" s="23"/>
      <c r="I166" s="127"/>
      <c r="J166" s="25"/>
      <c r="K166" s="6"/>
      <c r="L166" s="23"/>
      <c r="M166" s="127"/>
      <c r="N166" s="25"/>
      <c r="O166" s="6"/>
      <c r="P166" s="15"/>
      <c r="R166" s="138"/>
      <c r="S166" s="138"/>
      <c r="T166" s="245">
        <v>4</v>
      </c>
      <c r="U166" s="246">
        <v>2</v>
      </c>
      <c r="V166" s="721"/>
      <c r="W166" s="174">
        <f t="shared" ref="W166:X176" si="49">I166+K166+M166+O166+G166+E166+C166</f>
        <v>0</v>
      </c>
      <c r="X166" s="175">
        <f t="shared" si="49"/>
        <v>0</v>
      </c>
      <c r="Y166" s="69">
        <f t="shared" ref="Y166:Y177" si="50">W166+X166</f>
        <v>0</v>
      </c>
    </row>
    <row r="167" spans="2:25" ht="15" customHeight="1" x14ac:dyDescent="0.2">
      <c r="B167" s="63" t="s">
        <v>58</v>
      </c>
      <c r="C167" s="18"/>
      <c r="D167" s="87"/>
      <c r="E167" s="127"/>
      <c r="F167" s="25"/>
      <c r="G167" s="6"/>
      <c r="H167" s="23"/>
      <c r="I167" s="127"/>
      <c r="J167" s="25"/>
      <c r="K167" s="6"/>
      <c r="L167" s="23"/>
      <c r="M167" s="127"/>
      <c r="N167" s="25"/>
      <c r="O167" s="6"/>
      <c r="P167" s="15"/>
      <c r="R167" s="138"/>
      <c r="S167" s="138"/>
      <c r="T167" s="247">
        <v>0</v>
      </c>
      <c r="U167" s="248">
        <v>2</v>
      </c>
      <c r="V167" s="721"/>
      <c r="W167" s="174">
        <f t="shared" si="49"/>
        <v>0</v>
      </c>
      <c r="X167" s="175">
        <f t="shared" si="49"/>
        <v>0</v>
      </c>
      <c r="Y167" s="69">
        <f t="shared" si="50"/>
        <v>0</v>
      </c>
    </row>
    <row r="168" spans="2:25" ht="15" customHeight="1" x14ac:dyDescent="0.2">
      <c r="B168" s="64" t="s">
        <v>32</v>
      </c>
      <c r="C168" s="11"/>
      <c r="D168" s="549">
        <v>2</v>
      </c>
      <c r="E168" s="780">
        <v>1</v>
      </c>
      <c r="F168" s="782">
        <v>2</v>
      </c>
      <c r="G168" s="555">
        <v>2</v>
      </c>
      <c r="H168" s="588">
        <v>1</v>
      </c>
      <c r="I168" s="128"/>
      <c r="J168" s="90"/>
      <c r="K168" s="116"/>
      <c r="L168" s="32"/>
      <c r="M168" s="128"/>
      <c r="N168" s="90"/>
      <c r="O168" s="116"/>
      <c r="P168" s="31"/>
      <c r="R168" s="138"/>
      <c r="S168" s="138"/>
      <c r="T168" s="245">
        <v>5</v>
      </c>
      <c r="U168" s="246">
        <v>9</v>
      </c>
      <c r="V168" s="721"/>
      <c r="W168" s="176">
        <f t="shared" si="49"/>
        <v>3</v>
      </c>
      <c r="X168" s="177">
        <f t="shared" si="49"/>
        <v>5</v>
      </c>
      <c r="Y168" s="70">
        <f t="shared" si="50"/>
        <v>8</v>
      </c>
    </row>
    <row r="169" spans="2:25" ht="15" customHeight="1" x14ac:dyDescent="0.2">
      <c r="B169" s="63" t="s">
        <v>33</v>
      </c>
      <c r="C169" s="11"/>
      <c r="D169" s="87"/>
      <c r="E169" s="127"/>
      <c r="F169" s="25"/>
      <c r="G169" s="554">
        <v>1</v>
      </c>
      <c r="H169" s="23"/>
      <c r="I169" s="127"/>
      <c r="J169" s="25"/>
      <c r="K169" s="6"/>
      <c r="L169" s="23"/>
      <c r="M169" s="127"/>
      <c r="N169" s="25"/>
      <c r="O169" s="6"/>
      <c r="P169" s="15"/>
      <c r="R169" s="138"/>
      <c r="S169" s="138"/>
      <c r="T169" s="245">
        <v>5</v>
      </c>
      <c r="U169" s="246">
        <v>8</v>
      </c>
      <c r="V169" s="721"/>
      <c r="W169" s="174">
        <f t="shared" si="49"/>
        <v>1</v>
      </c>
      <c r="X169" s="175">
        <f t="shared" si="49"/>
        <v>0</v>
      </c>
      <c r="Y169" s="69">
        <f t="shared" si="50"/>
        <v>1</v>
      </c>
    </row>
    <row r="170" spans="2:25" ht="15" customHeight="1" x14ac:dyDescent="0.2">
      <c r="B170" s="65" t="s">
        <v>34</v>
      </c>
      <c r="C170" s="11"/>
      <c r="D170" s="94"/>
      <c r="E170" s="781">
        <v>1</v>
      </c>
      <c r="F170" s="95"/>
      <c r="G170" s="556">
        <v>2</v>
      </c>
      <c r="H170" s="35"/>
      <c r="I170" s="781">
        <v>1</v>
      </c>
      <c r="J170" s="95"/>
      <c r="K170" s="117"/>
      <c r="L170" s="35"/>
      <c r="M170" s="163"/>
      <c r="N170" s="95"/>
      <c r="O170" s="117"/>
      <c r="P170" s="34"/>
      <c r="R170" s="138"/>
      <c r="S170" s="138"/>
      <c r="T170" s="245">
        <v>5</v>
      </c>
      <c r="U170" s="246">
        <v>5</v>
      </c>
      <c r="V170" s="721"/>
      <c r="W170" s="178">
        <f t="shared" si="49"/>
        <v>4</v>
      </c>
      <c r="X170" s="179">
        <f t="shared" si="49"/>
        <v>0</v>
      </c>
      <c r="Y170" s="71">
        <f t="shared" si="50"/>
        <v>4</v>
      </c>
    </row>
    <row r="171" spans="2:25" ht="15" customHeight="1" x14ac:dyDescent="0.2">
      <c r="B171" s="63" t="s">
        <v>35</v>
      </c>
      <c r="C171" s="17"/>
      <c r="D171" s="549">
        <v>1</v>
      </c>
      <c r="E171" s="127"/>
      <c r="F171" s="25"/>
      <c r="G171" s="6"/>
      <c r="H171" s="23"/>
      <c r="I171" s="127"/>
      <c r="J171" s="25"/>
      <c r="K171" s="6"/>
      <c r="L171" s="23"/>
      <c r="M171" s="127"/>
      <c r="N171" s="25"/>
      <c r="O171" s="6"/>
      <c r="P171" s="15"/>
      <c r="R171" s="139"/>
      <c r="S171" s="138"/>
      <c r="T171" s="243">
        <v>4</v>
      </c>
      <c r="U171" s="244">
        <v>1</v>
      </c>
      <c r="V171" s="721"/>
      <c r="W171" s="176">
        <f t="shared" si="49"/>
        <v>0</v>
      </c>
      <c r="X171" s="177">
        <f t="shared" si="49"/>
        <v>1</v>
      </c>
      <c r="Y171" s="70">
        <f t="shared" si="50"/>
        <v>1</v>
      </c>
    </row>
    <row r="172" spans="2:25" ht="15" customHeight="1" x14ac:dyDescent="0.2">
      <c r="B172" s="63" t="s">
        <v>36</v>
      </c>
      <c r="C172" s="11"/>
      <c r="D172" s="87"/>
      <c r="E172" s="127"/>
      <c r="F172" s="25"/>
      <c r="G172" s="6"/>
      <c r="H172" s="23"/>
      <c r="I172" s="127"/>
      <c r="J172" s="25"/>
      <c r="K172" s="6"/>
      <c r="L172" s="23"/>
      <c r="M172" s="127"/>
      <c r="N172" s="25"/>
      <c r="O172" s="6"/>
      <c r="P172" s="15"/>
      <c r="R172" s="138"/>
      <c r="S172" s="138"/>
      <c r="T172" s="245">
        <v>4</v>
      </c>
      <c r="U172" s="246">
        <v>3</v>
      </c>
      <c r="V172" s="721"/>
      <c r="W172" s="174">
        <f t="shared" si="49"/>
        <v>0</v>
      </c>
      <c r="X172" s="175">
        <f t="shared" si="49"/>
        <v>0</v>
      </c>
      <c r="Y172" s="69">
        <f t="shared" si="50"/>
        <v>0</v>
      </c>
    </row>
    <row r="173" spans="2:25" ht="15" customHeight="1" x14ac:dyDescent="0.2">
      <c r="B173" s="63" t="s">
        <v>37</v>
      </c>
      <c r="C173" s="551">
        <v>1</v>
      </c>
      <c r="D173" s="94"/>
      <c r="E173" s="127"/>
      <c r="F173" s="25"/>
      <c r="G173" s="554">
        <v>7</v>
      </c>
      <c r="H173" s="23"/>
      <c r="I173" s="127"/>
      <c r="J173" s="25"/>
      <c r="K173" s="6"/>
      <c r="L173" s="23"/>
      <c r="M173" s="127"/>
      <c r="N173" s="25"/>
      <c r="O173" s="6"/>
      <c r="P173" s="15"/>
      <c r="R173" s="138"/>
      <c r="S173" s="138"/>
      <c r="T173" s="247">
        <v>3</v>
      </c>
      <c r="U173" s="248">
        <v>8</v>
      </c>
      <c r="V173" s="721"/>
      <c r="W173" s="178">
        <f t="shared" si="49"/>
        <v>8</v>
      </c>
      <c r="X173" s="179">
        <f t="shared" si="49"/>
        <v>0</v>
      </c>
      <c r="Y173" s="71">
        <f t="shared" si="50"/>
        <v>8</v>
      </c>
    </row>
    <row r="174" spans="2:25" ht="15" customHeight="1" x14ac:dyDescent="0.2">
      <c r="B174" s="64" t="s">
        <v>38</v>
      </c>
      <c r="C174" s="11"/>
      <c r="D174" s="87"/>
      <c r="E174" s="128"/>
      <c r="F174" s="90"/>
      <c r="G174" s="116"/>
      <c r="H174" s="32"/>
      <c r="I174" s="128"/>
      <c r="J174" s="90"/>
      <c r="K174" s="116"/>
      <c r="L174" s="32"/>
      <c r="M174" s="128"/>
      <c r="N174" s="90"/>
      <c r="O174" s="116"/>
      <c r="P174" s="31"/>
      <c r="R174" s="138"/>
      <c r="S174" s="138"/>
      <c r="T174" s="245">
        <v>1</v>
      </c>
      <c r="U174" s="246">
        <v>4</v>
      </c>
      <c r="V174" s="721"/>
      <c r="W174" s="174">
        <f t="shared" si="49"/>
        <v>0</v>
      </c>
      <c r="X174" s="175">
        <f t="shared" si="49"/>
        <v>0</v>
      </c>
      <c r="Y174" s="69">
        <f t="shared" si="50"/>
        <v>0</v>
      </c>
    </row>
    <row r="175" spans="2:25" ht="15" customHeight="1" x14ac:dyDescent="0.2">
      <c r="B175" s="63" t="s">
        <v>39</v>
      </c>
      <c r="C175" s="11"/>
      <c r="D175" s="87"/>
      <c r="E175" s="127"/>
      <c r="F175" s="25"/>
      <c r="G175" s="6"/>
      <c r="H175" s="23"/>
      <c r="I175" s="127"/>
      <c r="J175" s="25"/>
      <c r="K175" s="6"/>
      <c r="L175" s="23"/>
      <c r="M175" s="127"/>
      <c r="N175" s="25"/>
      <c r="O175" s="6"/>
      <c r="P175" s="15"/>
      <c r="R175" s="138"/>
      <c r="S175" s="138"/>
      <c r="T175" s="245">
        <v>5</v>
      </c>
      <c r="U175" s="246">
        <v>1</v>
      </c>
      <c r="V175" s="721"/>
      <c r="W175" s="174">
        <f t="shared" si="49"/>
        <v>0</v>
      </c>
      <c r="X175" s="175">
        <f t="shared" si="49"/>
        <v>0</v>
      </c>
      <c r="Y175" s="69">
        <f t="shared" si="50"/>
        <v>0</v>
      </c>
    </row>
    <row r="176" spans="2:25" ht="15" customHeight="1" thickBot="1" x14ac:dyDescent="0.25">
      <c r="B176" s="63" t="s">
        <v>40</v>
      </c>
      <c r="C176" s="20"/>
      <c r="D176" s="97"/>
      <c r="E176" s="164"/>
      <c r="F176" s="29"/>
      <c r="G176" s="783">
        <v>4</v>
      </c>
      <c r="H176" s="98"/>
      <c r="I176" s="164"/>
      <c r="J176" s="29"/>
      <c r="K176" s="118"/>
      <c r="L176" s="98"/>
      <c r="M176" s="164"/>
      <c r="N176" s="29"/>
      <c r="O176" s="118"/>
      <c r="P176" s="28"/>
      <c r="R176" s="138"/>
      <c r="S176" s="138"/>
      <c r="T176" s="245">
        <v>1</v>
      </c>
      <c r="U176" s="246">
        <v>4</v>
      </c>
      <c r="V176" s="721"/>
      <c r="W176" s="199">
        <f t="shared" si="49"/>
        <v>4</v>
      </c>
      <c r="X176" s="200">
        <f t="shared" si="49"/>
        <v>0</v>
      </c>
      <c r="Y176" s="72">
        <f t="shared" si="50"/>
        <v>4</v>
      </c>
    </row>
    <row r="177" spans="2:16149" ht="15" customHeight="1" thickBot="1" x14ac:dyDescent="0.25">
      <c r="B177" s="66" t="s">
        <v>29</v>
      </c>
      <c r="C177" s="58">
        <f t="shared" ref="C177:P177" si="51">SUM(C165:C176)</f>
        <v>1</v>
      </c>
      <c r="D177" s="82">
        <f t="shared" si="51"/>
        <v>3</v>
      </c>
      <c r="E177" s="58">
        <f t="shared" si="51"/>
        <v>2</v>
      </c>
      <c r="F177" s="82">
        <f t="shared" si="51"/>
        <v>2</v>
      </c>
      <c r="G177" s="58">
        <f t="shared" si="51"/>
        <v>16</v>
      </c>
      <c r="H177" s="126">
        <f t="shared" si="51"/>
        <v>1</v>
      </c>
      <c r="I177" s="58">
        <f t="shared" si="51"/>
        <v>1</v>
      </c>
      <c r="J177" s="82">
        <f t="shared" si="51"/>
        <v>0</v>
      </c>
      <c r="K177" s="58">
        <f t="shared" si="51"/>
        <v>0</v>
      </c>
      <c r="L177" s="82">
        <f t="shared" si="51"/>
        <v>0</v>
      </c>
      <c r="M177" s="58">
        <f t="shared" si="51"/>
        <v>0</v>
      </c>
      <c r="N177" s="82">
        <f t="shared" si="51"/>
        <v>0</v>
      </c>
      <c r="O177" s="58">
        <f t="shared" si="51"/>
        <v>0</v>
      </c>
      <c r="P177" s="82">
        <f t="shared" si="51"/>
        <v>1</v>
      </c>
      <c r="R177" s="138"/>
      <c r="S177" s="138"/>
      <c r="T177" s="125">
        <f>SUM(T165:T176)</f>
        <v>40</v>
      </c>
      <c r="U177" s="124">
        <f>SUM(U165:U176)</f>
        <v>48</v>
      </c>
      <c r="V177" s="721"/>
      <c r="W177" s="55">
        <f>I177+K177+M177+O177+G177+E177+C177+Q177</f>
        <v>20</v>
      </c>
      <c r="X177" s="56">
        <f>J177+L177+N177+P177+H177+F177+D177</f>
        <v>7</v>
      </c>
      <c r="Y177" s="57">
        <f t="shared" si="50"/>
        <v>27</v>
      </c>
    </row>
    <row r="178" spans="2:16149" ht="15" hidden="1" customHeight="1" x14ac:dyDescent="0.2">
      <c r="B178" s="442" t="s">
        <v>30</v>
      </c>
      <c r="C178" s="447">
        <f>C165</f>
        <v>0</v>
      </c>
      <c r="D178" s="467">
        <f t="shared" ref="D178:P178" si="52">D165</f>
        <v>0</v>
      </c>
      <c r="E178" s="447">
        <f t="shared" si="52"/>
        <v>0</v>
      </c>
      <c r="F178" s="467">
        <f t="shared" si="52"/>
        <v>0</v>
      </c>
      <c r="G178" s="447">
        <f t="shared" si="52"/>
        <v>0</v>
      </c>
      <c r="H178" s="467">
        <f t="shared" si="52"/>
        <v>0</v>
      </c>
      <c r="I178" s="447">
        <f t="shared" si="52"/>
        <v>0</v>
      </c>
      <c r="J178" s="467">
        <f t="shared" si="52"/>
        <v>0</v>
      </c>
      <c r="K178" s="447">
        <f t="shared" si="52"/>
        <v>0</v>
      </c>
      <c r="L178" s="467">
        <f t="shared" si="52"/>
        <v>0</v>
      </c>
      <c r="M178" s="447">
        <f t="shared" si="52"/>
        <v>0</v>
      </c>
      <c r="N178" s="467">
        <f t="shared" si="52"/>
        <v>0</v>
      </c>
      <c r="O178" s="447">
        <f t="shared" si="52"/>
        <v>0</v>
      </c>
      <c r="P178" s="467">
        <f t="shared" si="52"/>
        <v>1</v>
      </c>
      <c r="Q178" s="275"/>
      <c r="R178" s="482"/>
      <c r="S178" s="482"/>
      <c r="T178" s="483">
        <f>T165</f>
        <v>3</v>
      </c>
      <c r="U178" s="476">
        <f>U165</f>
        <v>1</v>
      </c>
      <c r="V178" s="14"/>
      <c r="W178" s="447">
        <f>W165</f>
        <v>0</v>
      </c>
      <c r="X178" s="449">
        <f>X165</f>
        <v>1</v>
      </c>
      <c r="Y178" s="456">
        <f>Y165</f>
        <v>1</v>
      </c>
    </row>
    <row r="179" spans="2:16149" ht="12.75" hidden="1" customHeight="1" x14ac:dyDescent="0.2">
      <c r="B179" s="443" t="s">
        <v>31</v>
      </c>
      <c r="C179" s="461">
        <f>C166+C178</f>
        <v>0</v>
      </c>
      <c r="D179" s="468">
        <f t="shared" ref="D179:P189" si="53">D166+D178</f>
        <v>0</v>
      </c>
      <c r="E179" s="461">
        <f t="shared" si="53"/>
        <v>0</v>
      </c>
      <c r="F179" s="468">
        <f t="shared" si="53"/>
        <v>0</v>
      </c>
      <c r="G179" s="461">
        <f t="shared" si="53"/>
        <v>0</v>
      </c>
      <c r="H179" s="468">
        <f t="shared" si="53"/>
        <v>0</v>
      </c>
      <c r="I179" s="461">
        <f t="shared" si="53"/>
        <v>0</v>
      </c>
      <c r="J179" s="468">
        <f t="shared" si="53"/>
        <v>0</v>
      </c>
      <c r="K179" s="461">
        <f t="shared" si="53"/>
        <v>0</v>
      </c>
      <c r="L179" s="468">
        <f t="shared" si="53"/>
        <v>0</v>
      </c>
      <c r="M179" s="461">
        <f t="shared" si="53"/>
        <v>0</v>
      </c>
      <c r="N179" s="468">
        <f t="shared" si="53"/>
        <v>0</v>
      </c>
      <c r="O179" s="461">
        <f t="shared" si="53"/>
        <v>0</v>
      </c>
      <c r="P179" s="468">
        <f t="shared" si="53"/>
        <v>1</v>
      </c>
      <c r="Q179" s="275"/>
      <c r="R179" s="482"/>
      <c r="S179" s="482"/>
      <c r="T179" s="484">
        <f t="shared" ref="T179:U189" si="54">T166+T178</f>
        <v>7</v>
      </c>
      <c r="U179" s="477">
        <f t="shared" si="54"/>
        <v>3</v>
      </c>
      <c r="V179" s="14"/>
      <c r="W179" s="461">
        <f t="shared" ref="W179:Y189" si="55">W166+W178</f>
        <v>0</v>
      </c>
      <c r="X179" s="450">
        <f t="shared" si="55"/>
        <v>1</v>
      </c>
      <c r="Y179" s="457">
        <f t="shared" si="55"/>
        <v>1</v>
      </c>
    </row>
    <row r="180" spans="2:16149" s="10" customFormat="1" ht="12.75" hidden="1" customHeight="1" x14ac:dyDescent="0.2">
      <c r="B180" s="443" t="s">
        <v>58</v>
      </c>
      <c r="C180" s="462">
        <f t="shared" ref="C180:C189" si="56">C167+C179</f>
        <v>0</v>
      </c>
      <c r="D180" s="469">
        <f t="shared" si="53"/>
        <v>0</v>
      </c>
      <c r="E180" s="462">
        <f t="shared" si="53"/>
        <v>0</v>
      </c>
      <c r="F180" s="469">
        <f t="shared" si="53"/>
        <v>0</v>
      </c>
      <c r="G180" s="462">
        <f t="shared" si="53"/>
        <v>0</v>
      </c>
      <c r="H180" s="469">
        <f t="shared" si="53"/>
        <v>0</v>
      </c>
      <c r="I180" s="462">
        <f t="shared" si="53"/>
        <v>0</v>
      </c>
      <c r="J180" s="469">
        <f t="shared" si="53"/>
        <v>0</v>
      </c>
      <c r="K180" s="462">
        <f t="shared" si="53"/>
        <v>0</v>
      </c>
      <c r="L180" s="469">
        <f t="shared" si="53"/>
        <v>0</v>
      </c>
      <c r="M180" s="462">
        <f t="shared" si="53"/>
        <v>0</v>
      </c>
      <c r="N180" s="469">
        <f t="shared" si="53"/>
        <v>0</v>
      </c>
      <c r="O180" s="462">
        <f t="shared" si="53"/>
        <v>0</v>
      </c>
      <c r="P180" s="469">
        <f t="shared" si="53"/>
        <v>1</v>
      </c>
      <c r="Q180" s="275"/>
      <c r="R180" s="482"/>
      <c r="S180" s="482"/>
      <c r="T180" s="485">
        <f t="shared" si="54"/>
        <v>7</v>
      </c>
      <c r="U180" s="478">
        <f t="shared" si="54"/>
        <v>5</v>
      </c>
      <c r="V180" s="14"/>
      <c r="W180" s="462">
        <f t="shared" si="55"/>
        <v>0</v>
      </c>
      <c r="X180" s="452">
        <f t="shared" si="55"/>
        <v>1</v>
      </c>
      <c r="Y180" s="458">
        <f t="shared" si="55"/>
        <v>1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</row>
    <row r="181" spans="2:16149" ht="12.75" hidden="1" customHeight="1" x14ac:dyDescent="0.2">
      <c r="B181" s="444" t="s">
        <v>32</v>
      </c>
      <c r="C181" s="461">
        <f t="shared" si="56"/>
        <v>0</v>
      </c>
      <c r="D181" s="468">
        <f t="shared" si="53"/>
        <v>2</v>
      </c>
      <c r="E181" s="461">
        <f t="shared" si="53"/>
        <v>1</v>
      </c>
      <c r="F181" s="468">
        <f t="shared" si="53"/>
        <v>2</v>
      </c>
      <c r="G181" s="461">
        <f t="shared" si="53"/>
        <v>2</v>
      </c>
      <c r="H181" s="468">
        <f t="shared" si="53"/>
        <v>1</v>
      </c>
      <c r="I181" s="461">
        <f t="shared" si="53"/>
        <v>0</v>
      </c>
      <c r="J181" s="468">
        <f t="shared" si="53"/>
        <v>0</v>
      </c>
      <c r="K181" s="461">
        <f t="shared" si="53"/>
        <v>0</v>
      </c>
      <c r="L181" s="468">
        <f t="shared" si="53"/>
        <v>0</v>
      </c>
      <c r="M181" s="461">
        <f t="shared" si="53"/>
        <v>0</v>
      </c>
      <c r="N181" s="468">
        <f t="shared" si="53"/>
        <v>0</v>
      </c>
      <c r="O181" s="461">
        <f t="shared" si="53"/>
        <v>0</v>
      </c>
      <c r="P181" s="468">
        <f t="shared" si="53"/>
        <v>1</v>
      </c>
      <c r="Q181" s="275"/>
      <c r="R181" s="482"/>
      <c r="S181" s="482"/>
      <c r="T181" s="484">
        <f t="shared" si="54"/>
        <v>12</v>
      </c>
      <c r="U181" s="477">
        <f t="shared" si="54"/>
        <v>14</v>
      </c>
      <c r="V181" s="14"/>
      <c r="W181" s="461">
        <f t="shared" si="55"/>
        <v>3</v>
      </c>
      <c r="X181" s="450">
        <f t="shared" si="55"/>
        <v>6</v>
      </c>
      <c r="Y181" s="457">
        <f t="shared" si="55"/>
        <v>9</v>
      </c>
    </row>
    <row r="182" spans="2:16149" ht="12.75" hidden="1" customHeight="1" x14ac:dyDescent="0.2">
      <c r="B182" s="443" t="s">
        <v>33</v>
      </c>
      <c r="C182" s="461">
        <f t="shared" si="56"/>
        <v>0</v>
      </c>
      <c r="D182" s="468">
        <f t="shared" si="53"/>
        <v>2</v>
      </c>
      <c r="E182" s="461">
        <f t="shared" si="53"/>
        <v>1</v>
      </c>
      <c r="F182" s="468">
        <f t="shared" si="53"/>
        <v>2</v>
      </c>
      <c r="G182" s="461">
        <f t="shared" si="53"/>
        <v>3</v>
      </c>
      <c r="H182" s="468">
        <f t="shared" si="53"/>
        <v>1</v>
      </c>
      <c r="I182" s="461">
        <f t="shared" si="53"/>
        <v>0</v>
      </c>
      <c r="J182" s="468">
        <f t="shared" si="53"/>
        <v>0</v>
      </c>
      <c r="K182" s="461">
        <f t="shared" si="53"/>
        <v>0</v>
      </c>
      <c r="L182" s="468">
        <f t="shared" si="53"/>
        <v>0</v>
      </c>
      <c r="M182" s="461">
        <f t="shared" si="53"/>
        <v>0</v>
      </c>
      <c r="N182" s="468">
        <f t="shared" si="53"/>
        <v>0</v>
      </c>
      <c r="O182" s="461">
        <f t="shared" si="53"/>
        <v>0</v>
      </c>
      <c r="P182" s="468">
        <f t="shared" si="53"/>
        <v>1</v>
      </c>
      <c r="Q182" s="275"/>
      <c r="R182" s="482"/>
      <c r="S182" s="482"/>
      <c r="T182" s="484">
        <f t="shared" si="54"/>
        <v>17</v>
      </c>
      <c r="U182" s="477">
        <f t="shared" si="54"/>
        <v>22</v>
      </c>
      <c r="V182" s="14"/>
      <c r="W182" s="461">
        <f t="shared" si="55"/>
        <v>4</v>
      </c>
      <c r="X182" s="450">
        <f t="shared" si="55"/>
        <v>6</v>
      </c>
      <c r="Y182" s="457">
        <f t="shared" si="55"/>
        <v>10</v>
      </c>
    </row>
    <row r="183" spans="2:16149" ht="12.75" hidden="1" customHeight="1" x14ac:dyDescent="0.2">
      <c r="B183" s="445" t="s">
        <v>34</v>
      </c>
      <c r="C183" s="461">
        <f t="shared" si="56"/>
        <v>0</v>
      </c>
      <c r="D183" s="468">
        <f t="shared" si="53"/>
        <v>2</v>
      </c>
      <c r="E183" s="461">
        <f t="shared" si="53"/>
        <v>2</v>
      </c>
      <c r="F183" s="468">
        <f t="shared" si="53"/>
        <v>2</v>
      </c>
      <c r="G183" s="461">
        <f t="shared" si="53"/>
        <v>5</v>
      </c>
      <c r="H183" s="468">
        <f t="shared" si="53"/>
        <v>1</v>
      </c>
      <c r="I183" s="461">
        <f t="shared" si="53"/>
        <v>1</v>
      </c>
      <c r="J183" s="468">
        <f t="shared" si="53"/>
        <v>0</v>
      </c>
      <c r="K183" s="461">
        <f t="shared" si="53"/>
        <v>0</v>
      </c>
      <c r="L183" s="468">
        <f t="shared" si="53"/>
        <v>0</v>
      </c>
      <c r="M183" s="461">
        <f t="shared" si="53"/>
        <v>0</v>
      </c>
      <c r="N183" s="468">
        <f t="shared" si="53"/>
        <v>0</v>
      </c>
      <c r="O183" s="461">
        <f t="shared" si="53"/>
        <v>0</v>
      </c>
      <c r="P183" s="468">
        <f t="shared" si="53"/>
        <v>1</v>
      </c>
      <c r="Q183" s="275"/>
      <c r="R183" s="482"/>
      <c r="S183" s="482"/>
      <c r="T183" s="484">
        <f t="shared" si="54"/>
        <v>22</v>
      </c>
      <c r="U183" s="477">
        <f t="shared" si="54"/>
        <v>27</v>
      </c>
      <c r="V183" s="14"/>
      <c r="W183" s="461">
        <f t="shared" si="55"/>
        <v>8</v>
      </c>
      <c r="X183" s="450">
        <f t="shared" si="55"/>
        <v>6</v>
      </c>
      <c r="Y183" s="457">
        <f t="shared" si="55"/>
        <v>14</v>
      </c>
    </row>
    <row r="184" spans="2:16149" ht="12.75" hidden="1" customHeight="1" x14ac:dyDescent="0.2">
      <c r="B184" s="443" t="s">
        <v>35</v>
      </c>
      <c r="C184" s="463">
        <f t="shared" si="56"/>
        <v>0</v>
      </c>
      <c r="D184" s="470">
        <f t="shared" si="53"/>
        <v>3</v>
      </c>
      <c r="E184" s="463">
        <f t="shared" si="53"/>
        <v>2</v>
      </c>
      <c r="F184" s="470">
        <f t="shared" si="53"/>
        <v>2</v>
      </c>
      <c r="G184" s="463">
        <f t="shared" si="53"/>
        <v>5</v>
      </c>
      <c r="H184" s="470">
        <f t="shared" si="53"/>
        <v>1</v>
      </c>
      <c r="I184" s="463">
        <f t="shared" si="53"/>
        <v>1</v>
      </c>
      <c r="J184" s="470">
        <f t="shared" si="53"/>
        <v>0</v>
      </c>
      <c r="K184" s="463">
        <f t="shared" si="53"/>
        <v>0</v>
      </c>
      <c r="L184" s="470">
        <f t="shared" si="53"/>
        <v>0</v>
      </c>
      <c r="M184" s="463">
        <f t="shared" si="53"/>
        <v>0</v>
      </c>
      <c r="N184" s="470">
        <f t="shared" si="53"/>
        <v>0</v>
      </c>
      <c r="O184" s="463">
        <f t="shared" si="53"/>
        <v>0</v>
      </c>
      <c r="P184" s="470">
        <f t="shared" si="53"/>
        <v>1</v>
      </c>
      <c r="Q184" s="275"/>
      <c r="R184" s="482"/>
      <c r="S184" s="482"/>
      <c r="T184" s="486">
        <f t="shared" si="54"/>
        <v>26</v>
      </c>
      <c r="U184" s="479">
        <f t="shared" si="54"/>
        <v>28</v>
      </c>
      <c r="V184" s="14"/>
      <c r="W184" s="463">
        <f t="shared" si="55"/>
        <v>8</v>
      </c>
      <c r="X184" s="454">
        <f t="shared" si="55"/>
        <v>7</v>
      </c>
      <c r="Y184" s="459">
        <f t="shared" si="55"/>
        <v>15</v>
      </c>
    </row>
    <row r="185" spans="2:16149" ht="12.75" hidden="1" customHeight="1" x14ac:dyDescent="0.2">
      <c r="B185" s="443" t="s">
        <v>36</v>
      </c>
      <c r="C185" s="461">
        <f t="shared" si="56"/>
        <v>0</v>
      </c>
      <c r="D185" s="468">
        <f t="shared" si="53"/>
        <v>3</v>
      </c>
      <c r="E185" s="461">
        <f t="shared" si="53"/>
        <v>2</v>
      </c>
      <c r="F185" s="468">
        <f t="shared" si="53"/>
        <v>2</v>
      </c>
      <c r="G185" s="461">
        <f t="shared" si="53"/>
        <v>5</v>
      </c>
      <c r="H185" s="468">
        <f t="shared" si="53"/>
        <v>1</v>
      </c>
      <c r="I185" s="461">
        <f t="shared" si="53"/>
        <v>1</v>
      </c>
      <c r="J185" s="468">
        <f t="shared" si="53"/>
        <v>0</v>
      </c>
      <c r="K185" s="461">
        <f t="shared" si="53"/>
        <v>0</v>
      </c>
      <c r="L185" s="468">
        <f t="shared" si="53"/>
        <v>0</v>
      </c>
      <c r="M185" s="461">
        <f t="shared" si="53"/>
        <v>0</v>
      </c>
      <c r="N185" s="468">
        <f t="shared" si="53"/>
        <v>0</v>
      </c>
      <c r="O185" s="461">
        <f t="shared" si="53"/>
        <v>0</v>
      </c>
      <c r="P185" s="468">
        <f t="shared" si="53"/>
        <v>1</v>
      </c>
      <c r="Q185" s="275"/>
      <c r="R185" s="482"/>
      <c r="S185" s="482"/>
      <c r="T185" s="484">
        <f t="shared" si="54"/>
        <v>30</v>
      </c>
      <c r="U185" s="477">
        <f t="shared" si="54"/>
        <v>31</v>
      </c>
      <c r="V185" s="14"/>
      <c r="W185" s="461">
        <f t="shared" si="55"/>
        <v>8</v>
      </c>
      <c r="X185" s="450">
        <f t="shared" si="55"/>
        <v>7</v>
      </c>
      <c r="Y185" s="457">
        <f t="shared" si="55"/>
        <v>15</v>
      </c>
    </row>
    <row r="186" spans="2:16149" ht="12.75" hidden="1" customHeight="1" x14ac:dyDescent="0.2">
      <c r="B186" s="443" t="s">
        <v>37</v>
      </c>
      <c r="C186" s="462">
        <f t="shared" si="56"/>
        <v>1</v>
      </c>
      <c r="D186" s="469">
        <f t="shared" si="53"/>
        <v>3</v>
      </c>
      <c r="E186" s="462">
        <f t="shared" si="53"/>
        <v>2</v>
      </c>
      <c r="F186" s="469">
        <f t="shared" si="53"/>
        <v>2</v>
      </c>
      <c r="G186" s="462">
        <f t="shared" si="53"/>
        <v>12</v>
      </c>
      <c r="H186" s="469">
        <f t="shared" si="53"/>
        <v>1</v>
      </c>
      <c r="I186" s="462">
        <f t="shared" si="53"/>
        <v>1</v>
      </c>
      <c r="J186" s="469">
        <f t="shared" si="53"/>
        <v>0</v>
      </c>
      <c r="K186" s="462">
        <f t="shared" si="53"/>
        <v>0</v>
      </c>
      <c r="L186" s="469">
        <f t="shared" si="53"/>
        <v>0</v>
      </c>
      <c r="M186" s="462">
        <f t="shared" si="53"/>
        <v>0</v>
      </c>
      <c r="N186" s="469">
        <f t="shared" si="53"/>
        <v>0</v>
      </c>
      <c r="O186" s="462">
        <f t="shared" si="53"/>
        <v>0</v>
      </c>
      <c r="P186" s="469">
        <f t="shared" si="53"/>
        <v>1</v>
      </c>
      <c r="Q186" s="275"/>
      <c r="R186" s="482"/>
      <c r="S186" s="482"/>
      <c r="T186" s="485">
        <f t="shared" si="54"/>
        <v>33</v>
      </c>
      <c r="U186" s="478">
        <f t="shared" si="54"/>
        <v>39</v>
      </c>
      <c r="V186" s="14"/>
      <c r="W186" s="462">
        <f t="shared" si="55"/>
        <v>16</v>
      </c>
      <c r="X186" s="452">
        <f t="shared" si="55"/>
        <v>7</v>
      </c>
      <c r="Y186" s="458">
        <f t="shared" si="55"/>
        <v>23</v>
      </c>
    </row>
    <row r="187" spans="2:16149" ht="12.75" hidden="1" customHeight="1" x14ac:dyDescent="0.2">
      <c r="B187" s="444" t="s">
        <v>38</v>
      </c>
      <c r="C187" s="461">
        <f t="shared" si="56"/>
        <v>1</v>
      </c>
      <c r="D187" s="468">
        <f t="shared" si="53"/>
        <v>3</v>
      </c>
      <c r="E187" s="461">
        <f t="shared" si="53"/>
        <v>2</v>
      </c>
      <c r="F187" s="468">
        <f t="shared" si="53"/>
        <v>2</v>
      </c>
      <c r="G187" s="461">
        <f t="shared" si="53"/>
        <v>12</v>
      </c>
      <c r="H187" s="468">
        <f t="shared" si="53"/>
        <v>1</v>
      </c>
      <c r="I187" s="461">
        <f t="shared" si="53"/>
        <v>1</v>
      </c>
      <c r="J187" s="468">
        <f t="shared" si="53"/>
        <v>0</v>
      </c>
      <c r="K187" s="461">
        <f t="shared" si="53"/>
        <v>0</v>
      </c>
      <c r="L187" s="468">
        <f t="shared" si="53"/>
        <v>0</v>
      </c>
      <c r="M187" s="461">
        <f t="shared" si="53"/>
        <v>0</v>
      </c>
      <c r="N187" s="468">
        <f t="shared" si="53"/>
        <v>0</v>
      </c>
      <c r="O187" s="461">
        <f t="shared" si="53"/>
        <v>0</v>
      </c>
      <c r="P187" s="468">
        <f t="shared" si="53"/>
        <v>1</v>
      </c>
      <c r="Q187" s="275"/>
      <c r="R187" s="482"/>
      <c r="S187" s="482"/>
      <c r="T187" s="484">
        <f t="shared" si="54"/>
        <v>34</v>
      </c>
      <c r="U187" s="477">
        <f t="shared" si="54"/>
        <v>43</v>
      </c>
      <c r="V187" s="14"/>
      <c r="W187" s="461">
        <f t="shared" si="55"/>
        <v>16</v>
      </c>
      <c r="X187" s="450">
        <f t="shared" si="55"/>
        <v>7</v>
      </c>
      <c r="Y187" s="457">
        <f t="shared" si="55"/>
        <v>23</v>
      </c>
    </row>
    <row r="188" spans="2:16149" ht="12.75" hidden="1" customHeight="1" x14ac:dyDescent="0.2">
      <c r="B188" s="443" t="s">
        <v>39</v>
      </c>
      <c r="C188" s="461">
        <f t="shared" si="56"/>
        <v>1</v>
      </c>
      <c r="D188" s="468">
        <f t="shared" si="53"/>
        <v>3</v>
      </c>
      <c r="E188" s="461">
        <f t="shared" si="53"/>
        <v>2</v>
      </c>
      <c r="F188" s="468">
        <f t="shared" si="53"/>
        <v>2</v>
      </c>
      <c r="G188" s="461">
        <f t="shared" si="53"/>
        <v>12</v>
      </c>
      <c r="H188" s="468">
        <f t="shared" si="53"/>
        <v>1</v>
      </c>
      <c r="I188" s="461">
        <f t="shared" si="53"/>
        <v>1</v>
      </c>
      <c r="J188" s="468">
        <f t="shared" si="53"/>
        <v>0</v>
      </c>
      <c r="K188" s="461">
        <f t="shared" si="53"/>
        <v>0</v>
      </c>
      <c r="L188" s="468">
        <f t="shared" si="53"/>
        <v>0</v>
      </c>
      <c r="M188" s="461">
        <f t="shared" si="53"/>
        <v>0</v>
      </c>
      <c r="N188" s="468">
        <f t="shared" si="53"/>
        <v>0</v>
      </c>
      <c r="O188" s="461">
        <f t="shared" si="53"/>
        <v>0</v>
      </c>
      <c r="P188" s="468">
        <f t="shared" si="53"/>
        <v>1</v>
      </c>
      <c r="Q188" s="275"/>
      <c r="R188" s="482"/>
      <c r="S188" s="482"/>
      <c r="T188" s="484">
        <f t="shared" si="54"/>
        <v>39</v>
      </c>
      <c r="U188" s="477">
        <f t="shared" si="54"/>
        <v>44</v>
      </c>
      <c r="V188" s="14"/>
      <c r="W188" s="461">
        <f t="shared" si="55"/>
        <v>16</v>
      </c>
      <c r="X188" s="450">
        <f t="shared" si="55"/>
        <v>7</v>
      </c>
      <c r="Y188" s="457">
        <f t="shared" si="55"/>
        <v>23</v>
      </c>
    </row>
    <row r="189" spans="2:16149" ht="13.5" hidden="1" customHeight="1" thickBot="1" x14ac:dyDescent="0.25">
      <c r="B189" s="446" t="s">
        <v>40</v>
      </c>
      <c r="C189" s="464">
        <f t="shared" si="56"/>
        <v>1</v>
      </c>
      <c r="D189" s="471">
        <f t="shared" si="53"/>
        <v>3</v>
      </c>
      <c r="E189" s="464">
        <f t="shared" si="53"/>
        <v>2</v>
      </c>
      <c r="F189" s="471">
        <f t="shared" si="53"/>
        <v>2</v>
      </c>
      <c r="G189" s="464">
        <f t="shared" si="53"/>
        <v>16</v>
      </c>
      <c r="H189" s="471">
        <f t="shared" si="53"/>
        <v>1</v>
      </c>
      <c r="I189" s="464">
        <f t="shared" si="53"/>
        <v>1</v>
      </c>
      <c r="J189" s="471">
        <f t="shared" si="53"/>
        <v>0</v>
      </c>
      <c r="K189" s="464">
        <f t="shared" si="53"/>
        <v>0</v>
      </c>
      <c r="L189" s="471">
        <f t="shared" si="53"/>
        <v>0</v>
      </c>
      <c r="M189" s="464">
        <f t="shared" si="53"/>
        <v>0</v>
      </c>
      <c r="N189" s="471">
        <f t="shared" si="53"/>
        <v>0</v>
      </c>
      <c r="O189" s="464">
        <f t="shared" si="53"/>
        <v>0</v>
      </c>
      <c r="P189" s="471">
        <f t="shared" si="53"/>
        <v>1</v>
      </c>
      <c r="Q189" s="275"/>
      <c r="R189" s="482"/>
      <c r="S189" s="482"/>
      <c r="T189" s="487">
        <f t="shared" si="54"/>
        <v>40</v>
      </c>
      <c r="U189" s="481">
        <f t="shared" si="54"/>
        <v>48</v>
      </c>
      <c r="V189" s="14"/>
      <c r="W189" s="464">
        <f t="shared" si="55"/>
        <v>20</v>
      </c>
      <c r="X189" s="465">
        <f t="shared" si="55"/>
        <v>7</v>
      </c>
      <c r="Y189" s="460">
        <f t="shared" si="55"/>
        <v>27</v>
      </c>
    </row>
  </sheetData>
  <mergeCells count="85">
    <mergeCell ref="T40:V40"/>
    <mergeCell ref="J41:K41"/>
    <mergeCell ref="T41:V41"/>
    <mergeCell ref="T35:Y35"/>
    <mergeCell ref="T36:V36"/>
    <mergeCell ref="T37:V37"/>
    <mergeCell ref="T38:V38"/>
    <mergeCell ref="T39:V39"/>
    <mergeCell ref="M163:N163"/>
    <mergeCell ref="O163:P163"/>
    <mergeCell ref="T163:U163"/>
    <mergeCell ref="W163:Y163"/>
    <mergeCell ref="C163:D163"/>
    <mergeCell ref="E163:F163"/>
    <mergeCell ref="G163:H163"/>
    <mergeCell ref="I163:J163"/>
    <mergeCell ref="K163:L163"/>
    <mergeCell ref="V163:V164"/>
    <mergeCell ref="M133:N133"/>
    <mergeCell ref="O133:P133"/>
    <mergeCell ref="Q133:R133"/>
    <mergeCell ref="T133:U133"/>
    <mergeCell ref="W133:Y133"/>
    <mergeCell ref="C133:D133"/>
    <mergeCell ref="E133:F133"/>
    <mergeCell ref="G133:H133"/>
    <mergeCell ref="I133:J133"/>
    <mergeCell ref="K133:L133"/>
    <mergeCell ref="M103:N103"/>
    <mergeCell ref="O103:P103"/>
    <mergeCell ref="Q103:R103"/>
    <mergeCell ref="S103:T103"/>
    <mergeCell ref="W103:Y103"/>
    <mergeCell ref="C103:D103"/>
    <mergeCell ref="E103:F103"/>
    <mergeCell ref="G103:H103"/>
    <mergeCell ref="I103:J103"/>
    <mergeCell ref="K103:L103"/>
    <mergeCell ref="W43:Y43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W73:Y73"/>
    <mergeCell ref="V73:V74"/>
    <mergeCell ref="T20:V20"/>
    <mergeCell ref="C43:D43"/>
    <mergeCell ref="E43:F43"/>
    <mergeCell ref="G43:H43"/>
    <mergeCell ref="I43:J43"/>
    <mergeCell ref="K43:L43"/>
    <mergeCell ref="M43:N43"/>
    <mergeCell ref="O43:P43"/>
    <mergeCell ref="R43:U43"/>
    <mergeCell ref="T24:Y24"/>
    <mergeCell ref="T25:V25"/>
    <mergeCell ref="T26:V26"/>
    <mergeCell ref="T27:V27"/>
    <mergeCell ref="T28:V28"/>
    <mergeCell ref="T29:V29"/>
    <mergeCell ref="T30:V30"/>
    <mergeCell ref="T19:V19"/>
    <mergeCell ref="T6:Y6"/>
    <mergeCell ref="T7:V7"/>
    <mergeCell ref="T8:V8"/>
    <mergeCell ref="T9:V9"/>
    <mergeCell ref="T10:V10"/>
    <mergeCell ref="T11:V11"/>
    <mergeCell ref="T12:V12"/>
    <mergeCell ref="T14:Y15"/>
    <mergeCell ref="T16:V16"/>
    <mergeCell ref="T17:V17"/>
    <mergeCell ref="T18:V18"/>
    <mergeCell ref="B2:M2"/>
    <mergeCell ref="N2:O2"/>
    <mergeCell ref="C6:E6"/>
    <mergeCell ref="F6:H6"/>
    <mergeCell ref="I6:K6"/>
    <mergeCell ref="L6:N6"/>
    <mergeCell ref="O6:Q6"/>
  </mergeCells>
  <conditionalFormatting sqref="C165:Y177 C135:U147 C105:U117 C45:Y57 W75:Y87 W105:Y117 W135:Y147 C75:U87">
    <cfRule type="expression" dxfId="86" priority="21">
      <formula>IF(C45=0,1,0)</formula>
    </cfRule>
  </conditionalFormatting>
  <conditionalFormatting sqref="Y45:Y57 Y75:Y87 Y105:Y117 Y135:Y147 Y165:Y177 C177:X177 C117:U117 C57:X57 C147:U147 W87:X87 W147:X147 W117:X117 C87:U87">
    <cfRule type="expression" dxfId="85" priority="20">
      <formula>IF(C45=0,1,0)</formula>
    </cfRule>
  </conditionalFormatting>
  <conditionalFormatting sqref="Q58:Q69 V58:V69">
    <cfRule type="expression" dxfId="84" priority="18">
      <formula>IF(Q58=0,1,0)</formula>
    </cfRule>
  </conditionalFormatting>
  <conditionalFormatting sqref="Q58:Q69 V58:V69">
    <cfRule type="expression" dxfId="83" priority="19">
      <formula>IF(Q58=0,1,0)</formula>
    </cfRule>
  </conditionalFormatting>
  <conditionalFormatting sqref="Q178:Q189 V178:V189">
    <cfRule type="expression" dxfId="82" priority="14">
      <formula>IF(Q178=0,1,0)</formula>
    </cfRule>
  </conditionalFormatting>
  <conditionalFormatting sqref="Q178:Q189 V178:V189">
    <cfRule type="expression" dxfId="81" priority="15">
      <formula>IF(Q178=0,1,0)</formula>
    </cfRule>
  </conditionalFormatting>
  <conditionalFormatting sqref="R20">
    <cfRule type="expression" dxfId="80" priority="10">
      <formula>IF(R20=0,1,0)</formula>
    </cfRule>
  </conditionalFormatting>
  <conditionalFormatting sqref="R20">
    <cfRule type="expression" dxfId="79" priority="11">
      <formula>IF(R20=0,1,0)</formula>
    </cfRule>
  </conditionalFormatting>
  <conditionalFormatting sqref="W36:Y41">
    <cfRule type="expression" dxfId="78" priority="9">
      <formula>IF(W36=0,1,0)</formula>
    </cfRule>
  </conditionalFormatting>
  <conditionalFormatting sqref="W39:X39 W41:X41 Y36:Y41">
    <cfRule type="expression" dxfId="77" priority="8">
      <formula>IF(W36=0,1,0)</formula>
    </cfRule>
  </conditionalFormatting>
  <conditionalFormatting sqref="W30:X30 Y26:Y30">
    <cfRule type="expression" dxfId="76" priority="6">
      <formula>IF(W26=0,1,0)</formula>
    </cfRule>
  </conditionalFormatting>
  <conditionalFormatting sqref="W26:Y30">
    <cfRule type="expression" dxfId="75" priority="7">
      <formula>IF(W26=0,1,0)</formula>
    </cfRule>
  </conditionalFormatting>
  <conditionalFormatting sqref="W8:Y12 C8:Q21">
    <cfRule type="expression" dxfId="74" priority="13">
      <formula>IF(C8=0,1,0)</formula>
    </cfRule>
  </conditionalFormatting>
  <conditionalFormatting sqref="E8:E19 H8:H19 K8:K19 N8:N19 C20:P21 Q8:Q21 W12:X12 Y8:Y12 Y16:Y19 Y21">
    <cfRule type="expression" dxfId="73" priority="12">
      <formula>IF(C8=0,1,0)</formula>
    </cfRule>
  </conditionalFormatting>
  <conditionalFormatting sqref="V75:V87 V105:V117 V135:V147">
    <cfRule type="expression" dxfId="72" priority="5">
      <formula>IF(V75=0,1,0)</formula>
    </cfRule>
  </conditionalFormatting>
  <conditionalFormatting sqref="V117 V147 V87">
    <cfRule type="expression" dxfId="71" priority="4">
      <formula>IF(V87=0,1,0)</formula>
    </cfRule>
  </conditionalFormatting>
  <conditionalFormatting sqref="V148:V159">
    <cfRule type="expression" dxfId="70" priority="3">
      <formula>IF(V148=0,1,0)</formula>
    </cfRule>
  </conditionalFormatting>
  <conditionalFormatting sqref="V148:V159">
    <cfRule type="expression" dxfId="69" priority="2">
      <formula>IF(V148=0,1,0)</formula>
    </cfRule>
  </conditionalFormatting>
  <conditionalFormatting sqref="Y20">
    <cfRule type="expression" dxfId="68" priority="1">
      <formula>IF(Y20=0,1,0)</formula>
    </cfRule>
  </conditionalFormatting>
  <pageMargins left="0.25" right="0.25" top="0.75" bottom="0.75" header="0.3" footer="0.3"/>
  <pageSetup paperSize="8" scale="4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Statistics 2016-17</vt:lpstr>
      <vt:lpstr>Quarterly Graphs</vt:lpstr>
      <vt:lpstr>Annual Graphs</vt:lpstr>
      <vt:lpstr>Month &amp; Quarters (new)</vt:lpstr>
      <vt:lpstr>Month &amp; Quarters</vt:lpstr>
      <vt:lpstr>Annual Stats 2015-16</vt:lpstr>
      <vt:lpstr>Statistics 2015-16</vt:lpstr>
      <vt:lpstr>Statistics 2014-15</vt:lpstr>
      <vt:lpstr>Statistics 2013-14</vt:lpstr>
      <vt:lpstr>Statistics 2012-13</vt:lpstr>
      <vt:lpstr>Statistics 2011-12</vt:lpstr>
      <vt:lpstr>Statistics 2010-11</vt:lpstr>
      <vt:lpstr>Statistics - Blank</vt:lpstr>
      <vt:lpstr>'Annual Graphs'!Print_Area</vt:lpstr>
      <vt:lpstr>'Annual Stats 2015-16'!Print_Area</vt:lpstr>
      <vt:lpstr>'Month &amp; Quarters'!Print_Area</vt:lpstr>
      <vt:lpstr>'Month &amp; Quarters (new)'!Print_Area</vt:lpstr>
      <vt:lpstr>'Quarterly Graphs'!Print_Area</vt:lpstr>
      <vt:lpstr>'Statistics - Blank'!Print_Area</vt:lpstr>
      <vt:lpstr>'Statistics 2010-11'!Print_Area</vt:lpstr>
      <vt:lpstr>'Statistics 2011-12'!Print_Area</vt:lpstr>
      <vt:lpstr>'Statistics 2012-13'!Print_Area</vt:lpstr>
      <vt:lpstr>'Statistics 2013-14'!Print_Area</vt:lpstr>
      <vt:lpstr>'Statistics 2014-15'!Print_Area</vt:lpstr>
      <vt:lpstr>'Statistics 2015-16'!Print_Area</vt:lpstr>
      <vt:lpstr>'Statistics 2016-17'!Print_Area</vt:lpstr>
    </vt:vector>
  </TitlesOfParts>
  <Company>National Oceanography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P. Foster</dc:creator>
  <cp:lastModifiedBy>saat</cp:lastModifiedBy>
  <cp:lastPrinted>2016-04-22T15:40:31Z</cp:lastPrinted>
  <dcterms:created xsi:type="dcterms:W3CDTF">2015-04-23T13:50:21Z</dcterms:created>
  <dcterms:modified xsi:type="dcterms:W3CDTF">2018-04-06T06:59:26Z</dcterms:modified>
</cp:coreProperties>
</file>